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0" yWindow="630" windowWidth="12585" windowHeight="9120" tabRatio="737" activeTab="3"/>
  </bookViews>
  <sheets>
    <sheet name="Инструкция" sheetId="1" r:id="rId1"/>
    <sheet name="Справочники" sheetId="2" r:id="rId2"/>
    <sheet name="Производственная" sheetId="3" r:id="rId3"/>
    <sheet name="Инвестиционная" sheetId="4" r:id="rId4"/>
    <sheet name="Комментарии" sheetId="5" r:id="rId5"/>
    <sheet name="Проверка" sheetId="6" r:id="rId6"/>
    <sheet name="TEHSHEET" sheetId="7" state="veryHidden" r:id="rId7"/>
    <sheet name="et_union" sheetId="8" state="veryHidden" r:id="rId8"/>
    <sheet name="REESTR" sheetId="9" state="veryHidden" r:id="rId9"/>
    <sheet name="REESTR_START" sheetId="10" state="veryHidden" r:id="rId10"/>
    <sheet name="REESTR_ORG" sheetId="11" state="veryHidden" r:id="rId11"/>
    <sheet name="modButtonClick" sheetId="12" state="veryHidden" r:id="rId12"/>
  </sheets>
  <definedNames>
    <definedName name="fil">'Справочники'!$H$15</definedName>
    <definedName name="inn">'Справочники'!$G$13</definedName>
    <definedName name="INV">'Инвестиционная'!$F$22:$F$27,'Инвестиционная'!$F$33:$F$35,'Инвестиционная'!$F$58:$F$60,'Инвестиционная'!$F$62:$F$64,'Инвестиционная'!$F$66:$F$68,'Инвестиционная'!$F$70:$F$74,'Инвестиционная'!$F$104,'Инвестиционная'!$F$106:$F$107,'Инвестиционная'!$F$111,'Инвестиционная'!$F$131</definedName>
    <definedName name="kom_et">'et_union'!$A$8:$U$17</definedName>
    <definedName name="kpp">'Справочники'!$H$13</definedName>
    <definedName name="KV">'TEHSHEET'!$N$5:$N$8</definedName>
    <definedName name="LIST_MR_MO_OKTMO">'REESTR'!$A$2:$C$430</definedName>
    <definedName name="LIST_ORG_VS">'REESTR_ORG'!$A$2:$H$440</definedName>
    <definedName name="LOAD1">'Справочники'!$G$33:$I$37,'Справочники'!$G$7:$I$7,P1_LOAD1</definedName>
    <definedName name="mo">'Справочники'!$F$10</definedName>
    <definedName name="MO_LIST_10">'REESTR'!$B$63</definedName>
    <definedName name="MO_LIST_11">'REESTR'!$B$64</definedName>
    <definedName name="MO_LIST_12">'REESTR'!$B$65:$B$66</definedName>
    <definedName name="MO_LIST_13">'REESTR'!$B$67:$B$68</definedName>
    <definedName name="MO_LIST_14">'REESTR'!$B$69:$B$70</definedName>
    <definedName name="MO_LIST_15">'REESTR'!$B$71:$B$86</definedName>
    <definedName name="MO_LIST_16">'REESTR'!$B$87:$B$97</definedName>
    <definedName name="MO_LIST_17">'REESTR'!$B$98:$B$109</definedName>
    <definedName name="MO_LIST_18">'REESTR'!$B$110:$B$119</definedName>
    <definedName name="MO_LIST_19">'REESTR'!$B$120:$B$128</definedName>
    <definedName name="MO_LIST_2">'REESTR'!$B$2:$B$10</definedName>
    <definedName name="MO_LIST_20">'REESTR'!$B$129:$B$138</definedName>
    <definedName name="MO_LIST_21">'REESTR'!$B$139:$B$149</definedName>
    <definedName name="MO_LIST_22">'REESTR'!$B$150:$B$160</definedName>
    <definedName name="MO_LIST_23">'REESTR'!$B$161:$B$167</definedName>
    <definedName name="MO_LIST_24">'REESTR'!$B$168:$B$179</definedName>
    <definedName name="MO_LIST_25">'REESTR'!$B$180:$B$190</definedName>
    <definedName name="MO_LIST_26">'REESTR'!$B$191:$B$203</definedName>
    <definedName name="MO_LIST_27">'REESTR'!$B$204:$B$217</definedName>
    <definedName name="MO_LIST_28">'REESTR'!$B$218:$B$230</definedName>
    <definedName name="MO_LIST_29">'REESTR'!$B$231:$B$245</definedName>
    <definedName name="MO_LIST_3">'REESTR'!$B$11:$B$23</definedName>
    <definedName name="MO_LIST_30">'REESTR'!$B$246:$B$255</definedName>
    <definedName name="MO_LIST_31">'REESTR'!$B$256:$B$264</definedName>
    <definedName name="MO_LIST_32">'REESTR'!$B$265:$B$279</definedName>
    <definedName name="MO_LIST_33">'REESTR'!$B$280:$B$291</definedName>
    <definedName name="MO_LIST_34">'REESTR'!$B$292:$B$301</definedName>
    <definedName name="MO_LIST_35">'REESTR'!$B$302:$B$314</definedName>
    <definedName name="MO_LIST_36">'REESTR'!$B$315:$B$330</definedName>
    <definedName name="MO_LIST_37">'REESTR'!$B$331:$B$336</definedName>
    <definedName name="MO_LIST_38">'REESTR'!$B$337:$B$345</definedName>
    <definedName name="MO_LIST_39">'REESTR'!$B$346:$B$358</definedName>
    <definedName name="MO_LIST_4">'REESTR'!$B$24:$B$28</definedName>
    <definedName name="MO_LIST_40">'REESTR'!$B$359:$B$369</definedName>
    <definedName name="MO_LIST_41">'REESTR'!$B$370:$B$383</definedName>
    <definedName name="MO_LIST_42">'REESTR'!$B$384:$B$394</definedName>
    <definedName name="MO_LIST_43">'REESTR'!$B$395:$B$405</definedName>
    <definedName name="MO_LIST_44">'REESTR'!$B$406:$B$421</definedName>
    <definedName name="MO_LIST_45">'REESTR'!$B$422:$B$430</definedName>
    <definedName name="MO_LIST_5">'REESTR'!$B$29:$B$40</definedName>
    <definedName name="MO_LIST_6">'REESTR'!$B$41:$B$49</definedName>
    <definedName name="MO_LIST_7">'REESTR'!$B$50:$B$60</definedName>
    <definedName name="MO_LIST_8">'REESTR'!$B$61</definedName>
    <definedName name="MO_LIST_9">'REESTR'!$B$62</definedName>
    <definedName name="MO_LIST1">'REESTR'!$N$2:$N$518</definedName>
    <definedName name="mo_n">'Справочники'!$F$10</definedName>
    <definedName name="mr">'Справочники'!$F$9</definedName>
    <definedName name="MR_LIST">'REESTR'!$D$2:$D$45</definedName>
    <definedName name="od_et">'et_union'!$A$3:$Q$3</definedName>
    <definedName name="oktmo">'Справочники'!$H$10</definedName>
    <definedName name="OKTMO_LIST1">'REESTR'!$L$2</definedName>
    <definedName name="oktmo_n">'Справочники'!$H$10</definedName>
    <definedName name="org">'Справочники'!$F$13</definedName>
    <definedName name="org_n">'Справочники'!$F$13</definedName>
    <definedName name="P1_LOAD1" hidden="1">'Справочники'!$F$8,'Справочники'!$E$13,'Справочники'!$G$15,'Справочники'!$G$17,'Справочники'!$G$21:$I$25,'Справочники'!$G$27:$I$31</definedName>
    <definedName name="P1_SCOPE_PROVER" hidden="1">'Справочники'!$F$7:$I$7,'Справочники'!$F$8,'Справочники'!$G$8:$G$8,'Справочники'!$E$13:$G$13,'Справочники'!$E$15:$G$15,'Справочники'!$G$21:$I$24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'Справочники'!$G$27:$I$30,'Справочники'!$E$6:$I$6,P1_SCOPE_PROVER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TRANZIT">'Справочники'!$G$16</definedName>
    <definedName name="VD">'TEHSHEET'!$E$1:$E$6</definedName>
    <definedName name="version">'Инструкция'!$N$3</definedName>
    <definedName name="vprod">'Справочники'!$E$15</definedName>
    <definedName name="YEAR">'TEHSHEET'!$P$5:$P$10</definedName>
  </definedNames>
  <calcPr fullCalcOnLoad="1"/>
</workbook>
</file>

<file path=xl/comments3.xml><?xml version="1.0" encoding="utf-8"?>
<comments xmlns="http://schemas.openxmlformats.org/spreadsheetml/2006/main">
  <authors>
    <author>C2DE8400</author>
  </authors>
  <commentList>
    <comment ref="E21" authorId="0">
      <text>
        <r>
          <rPr>
            <b/>
            <sz val="8"/>
            <rFont val="Tahoma"/>
            <family val="2"/>
          </rPr>
          <t>Объем поднятой воды насосными станциями первого подъема (тыс.куб.м)</t>
        </r>
      </text>
    </comment>
  </commentList>
</comments>
</file>

<file path=xl/comments4.xml><?xml version="1.0" encoding="utf-8"?>
<comments xmlns="http://schemas.openxmlformats.org/spreadsheetml/2006/main">
  <authors>
    <author>I</author>
    <author>Dima</author>
  </authors>
  <commentList>
    <comment ref="E48" authorId="0">
      <text>
        <r>
          <rPr>
            <b/>
            <sz val="8"/>
            <rFont val="Tahoma"/>
            <family val="2"/>
          </rPr>
          <t xml:space="preserve">Количество оборудования,  установленного на предприятии
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Количество оборудования, которое было заменено в отчетном периоде.          
</t>
        </r>
      </text>
    </comment>
    <comment ref="E113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  <comment ref="E114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</commentList>
</comments>
</file>

<file path=xl/sharedStrings.xml><?xml version="1.0" encoding="utf-8"?>
<sst xmlns="http://schemas.openxmlformats.org/spreadsheetml/2006/main" count="5177" uniqueCount="2285">
  <si>
    <t>1.4.1.</t>
  </si>
  <si>
    <t>FIL</t>
  </si>
  <si>
    <t xml:space="preserve">               - бюджетным организациям</t>
  </si>
  <si>
    <t xml:space="preserve">               - прочим потребителям</t>
  </si>
  <si>
    <t>1.1.3.</t>
  </si>
  <si>
    <t xml:space="preserve">   Объем потерь (тыс.куб.м)</t>
  </si>
  <si>
    <t xml:space="preserve">   Объем отпуска в сеть (тыс.куб.м)</t>
  </si>
  <si>
    <t>Уровень потерь (%)</t>
  </si>
  <si>
    <t>1.1.4.</t>
  </si>
  <si>
    <t xml:space="preserve">                            диаметр от 1000мм, (км)</t>
  </si>
  <si>
    <t>Коэффициент потерь (куб. м/км)</t>
  </si>
  <si>
    <t>1.1.5.</t>
  </si>
  <si>
    <t>Удельное водопотребление (куб.м/чел)</t>
  </si>
  <si>
    <t xml:space="preserve">   Численность населения, пользующихся услугами данной организации (чел.)</t>
  </si>
  <si>
    <t>1.2.1.</t>
  </si>
  <si>
    <t>Наличие контроля качества товаров и услуг (%)</t>
  </si>
  <si>
    <t xml:space="preserve">    -в местах водозабора (ед.)</t>
  </si>
  <si>
    <t xml:space="preserve">    -перед поступлением в распределительную сеть (ед.)</t>
  </si>
  <si>
    <t xml:space="preserve">    -в точках водоразбора наружной сети (ед.)</t>
  </si>
  <si>
    <t xml:space="preserve">    -в точках водоразбора внутренней сети (ед.)</t>
  </si>
  <si>
    <t>1.2.2.</t>
  </si>
  <si>
    <t>Эффективность использования энергии (энергоемкость производства - подача воды), (кВтч/куб. м)</t>
  </si>
  <si>
    <t>2.4.4.</t>
  </si>
  <si>
    <t>2.4.5.</t>
  </si>
  <si>
    <t>Производительность труда (куб. м/чел.)</t>
  </si>
  <si>
    <t>2.4.6.</t>
  </si>
  <si>
    <t>Период сбора платежей (дней)</t>
  </si>
  <si>
    <t>2.5.1.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</si>
  <si>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</si>
  <si>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</si>
  <si>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</si>
  <si>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</si>
  <si>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</si>
  <si>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</si>
  <si>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 xml:space="preserve">    прочие средства (тыс. руб.)</t>
  </si>
  <si>
    <t xml:space="preserve">    амортизация (тыс.руб.)</t>
  </si>
  <si>
    <t xml:space="preserve">    инвестиционная надбавка к тарифу  (тыс.руб.)</t>
  </si>
  <si>
    <t xml:space="preserve">    прибыль  (тыс.руб.)</t>
  </si>
  <si>
    <t>end</t>
  </si>
  <si>
    <t>Добавить комментарий</t>
  </si>
  <si>
    <t xml:space="preserve">   Среднемесячный платеж населения за услуги водоснабжения (руб.)</t>
  </si>
  <si>
    <t xml:space="preserve">   Денежные доходы населения, средние на человека (руб.)</t>
  </si>
  <si>
    <t>2.1.1.</t>
  </si>
  <si>
    <t>2.1.2.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</si>
  <si>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</si>
  <si>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</si>
  <si>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2.1.3.</t>
  </si>
  <si>
    <t>2.1.4.</t>
  </si>
  <si>
    <t>2.1.5.</t>
  </si>
  <si>
    <t>2.1.6.</t>
  </si>
  <si>
    <t>Индекс замены оборудования (%)</t>
  </si>
  <si>
    <t>2.1.7.</t>
  </si>
  <si>
    <t>2.1.8.</t>
  </si>
  <si>
    <t>2.2.1.</t>
  </si>
  <si>
    <t>Уровень загрузки производственных мощностей (%)</t>
  </si>
  <si>
    <t>Фактическая производительность оборудования (тыс. куб. м)</t>
  </si>
  <si>
    <t>Установленная производительность оборудования (тыс. куб. м)</t>
  </si>
  <si>
    <t>2.2.2.</t>
  </si>
  <si>
    <t>Обеспеченность потребления товаров и услуг приборами учета (%)</t>
  </si>
  <si>
    <t>Объем товаров и услуг, реализуемый по приборам учета  (тыс. куб. м)</t>
  </si>
  <si>
    <t>Общий объем реализации товаров и услуг (тыс. куб. м)</t>
  </si>
  <si>
    <t>2.3.1.</t>
  </si>
  <si>
    <t>Доля потребителей в жилых домах, обеспеченных доступом к объектам (%)</t>
  </si>
  <si>
    <t>2.3.2.</t>
  </si>
  <si>
    <t>2.3.3.</t>
  </si>
  <si>
    <t xml:space="preserve">             -в т.ч. сети (км)</t>
  </si>
  <si>
    <t xml:space="preserve"> Количество замененного оборудования (единиц)</t>
  </si>
  <si>
    <t xml:space="preserve"> Общее количество установленного оборудования (единиц)</t>
  </si>
  <si>
    <t>Государственное унитарное предприятие</t>
  </si>
  <si>
    <t>Соответствие качества товаров и услуг установленным требованиям (%)</t>
  </si>
  <si>
    <t>МР_ОКТМО</t>
  </si>
  <si>
    <t>Водозабор</t>
  </si>
  <si>
    <t>Водоочистка</t>
  </si>
  <si>
    <t>Транспортировка и распределение воды</t>
  </si>
  <si>
    <t>С инструкцией ознакомлен(а):</t>
  </si>
  <si>
    <t>Мониторинг выполнения производственных и инвестиционных программ в сфере водоснабжения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</si>
  <si>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</si>
  <si>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</si>
  <si>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</si>
  <si>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</si>
  <si>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</si>
  <si>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>Организация выполняет инвестиционную программу</t>
  </si>
  <si>
    <t>L10</t>
  </si>
  <si>
    <t>Организация выполняет производственную программу</t>
  </si>
  <si>
    <t>2.2. Сбалансированность системы коммунальной инфраструктуры процент установки общедомовых приборов учета</t>
  </si>
  <si>
    <t>2.2. Сбалансированность системы коммунальной инфраструктуры процент установки индивидуальных (квартирных) приборов учета</t>
  </si>
  <si>
    <t>Водозабор и очистка</t>
  </si>
  <si>
    <t>Водозабор и транспортировка</t>
  </si>
  <si>
    <t xml:space="preserve">                            диаметр от 250мм до 500мм, (км)</t>
  </si>
  <si>
    <t xml:space="preserve">                            диаметр от 500мм до 1000мм, (км)</t>
  </si>
  <si>
    <r>
      <t xml:space="preserve">Организация </t>
    </r>
    <r>
      <rPr>
        <b/>
        <sz val="10"/>
        <rFont val="Tahoma"/>
        <family val="2"/>
      </rPr>
      <t>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</si>
  <si>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r>
      <t xml:space="preserve">Организация выполняет </t>
    </r>
    <r>
      <rPr>
        <b/>
        <sz val="10"/>
        <rFont val="Tahoma"/>
        <family val="2"/>
      </rPr>
      <t>производственную</t>
    </r>
    <r>
      <rPr>
        <sz val="10"/>
        <rFont val="Tahoma"/>
        <family val="2"/>
      </rPr>
      <t xml:space="preserve"> программу</t>
    </r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</si>
  <si>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</si>
  <si>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t>Вид отпускаемой воды:</t>
  </si>
  <si>
    <t>L1.1.2.5</t>
  </si>
  <si>
    <t>Водозабор, водоочистка, транспортировка и распределение воды</t>
  </si>
  <si>
    <t>1.2.3.</t>
  </si>
  <si>
    <t>Продолжительность (бесперебойность) поставки товаров и услуг (час./день)</t>
  </si>
  <si>
    <t>1.3.1.</t>
  </si>
  <si>
    <t>Аварийность систем коммунальной инфраструктуры (ед./км)</t>
  </si>
  <si>
    <t>1.3.2.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</si>
  <si>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</si>
  <si>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</si>
  <si>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</si>
  <si>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</si>
  <si>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1.3.3.</t>
  </si>
  <si>
    <t>Удельный вес сетей, нуждающихся в замене (%)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</si>
  <si>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</si>
  <si>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</si>
  <si>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</si>
  <si>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</si>
  <si>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</si>
  <si>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</si>
  <si>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</si>
  <si>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</si>
  <si>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</si>
  <si>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</si>
  <si>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   Справочно:         диаметр от 50мм до 250мм, (км)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</si>
  <si>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</si>
  <si>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</si>
  <si>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Фактическое количество произведенных анализов проб на системах коммунальной инфраструктуры                               водоснабжения (ед.), в том числе:</t>
  </si>
  <si>
    <t>Индекс нового строительства (ед.)</t>
  </si>
  <si>
    <t>2.3.4.</t>
  </si>
  <si>
    <t xml:space="preserve">   Объем воды, отпущенной всем потребителям - населению (тыс.куб.м)</t>
  </si>
  <si>
    <t>2.3.5.</t>
  </si>
  <si>
    <t>Стоимость подключения в расчете на 1 м2 (%)</t>
  </si>
  <si>
    <t>2.4.1.</t>
  </si>
  <si>
    <t>Рентабельность деятельности (%)</t>
  </si>
  <si>
    <t>2.4.2.</t>
  </si>
  <si>
    <t>Уровень сбора платежей (%)</t>
  </si>
  <si>
    <t>2.4.3.</t>
  </si>
  <si>
    <t>Эффективность использования энергии (энергоемкость производства - производство воды), (кВтч/куб. м)</t>
  </si>
  <si>
    <t xml:space="preserve">   в т.ч.    - населению</t>
  </si>
  <si>
    <t>PRD</t>
  </si>
  <si>
    <t>PRD2</t>
  </si>
  <si>
    <t>NSRF</t>
  </si>
  <si>
    <t>VDET</t>
  </si>
  <si>
    <t>Доля расходов на оплату услуг в совокупном доходе населения (%)</t>
  </si>
  <si>
    <t xml:space="preserve">Унитарное предприятие, основанное на праве хозяйственного ведения </t>
  </si>
  <si>
    <t>(квартал)</t>
  </si>
  <si>
    <t>(год)</t>
  </si>
  <si>
    <t>Наименование регулирующего органа:</t>
  </si>
  <si>
    <t>Отчетный период:</t>
  </si>
  <si>
    <t>Количество дней в отчетном периоде:</t>
  </si>
  <si>
    <t xml:space="preserve">Приложение N 1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</si>
  <si>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№ п/п</t>
  </si>
  <si>
    <t>Наименование показателей</t>
  </si>
  <si>
    <t>Текущий отчетный период</t>
  </si>
  <si>
    <t>1.1.1.</t>
  </si>
  <si>
    <t>1.1.2.</t>
  </si>
  <si>
    <t>Объем воды, отпущенной всем потребителям (тыс.куб.м)</t>
  </si>
  <si>
    <t xml:space="preserve">   Нормативное количество произведенных анализов проб на системах коммунальной инфраструктуры водоснабжения (ед.), в том числе:</t>
  </si>
  <si>
    <t xml:space="preserve">   Количество проб, соответствующих нормативам (ед.), в том числе:</t>
  </si>
  <si>
    <t xml:space="preserve">   Количество часов предоставления услуг в отчетном периоде (часов)</t>
  </si>
  <si>
    <t xml:space="preserve">   Количество аварий на системах коммунальной инфраструктуры (ед.)</t>
  </si>
  <si>
    <t xml:space="preserve">   Фактический срок службы оборудования (лет), в том числе:</t>
  </si>
  <si>
    <t xml:space="preserve">   Нормативный срок службы оборудования (лет), в том числе:</t>
  </si>
  <si>
    <t xml:space="preserve">   Возможный остаточный срок службы оборудования (лет), в том числе:</t>
  </si>
  <si>
    <t xml:space="preserve">   кредиты банков (тыс. руб.)</t>
  </si>
  <si>
    <t xml:space="preserve">   заемные средства других организаций (тыс. руб.)</t>
  </si>
  <si>
    <t xml:space="preserve">   средства внебюджетных фондов (тыс. руб.)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</si>
  <si>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</si>
  <si>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</si>
  <si>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</si>
  <si>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</si>
  <si>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</si>
  <si>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</si>
  <si>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</si>
  <si>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</si>
  <si>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</si>
  <si>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</si>
  <si>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</si>
  <si>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</si>
  <si>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Справочно: расходы на собственные технологические нужды системы водоснабжения (тыс. куб. м)</t>
  </si>
  <si>
    <t>Республика Адыгея</t>
  </si>
  <si>
    <t>Республика Алтай</t>
  </si>
  <si>
    <t>L1.2.1.2</t>
  </si>
  <si>
    <t>L1.2.1.3</t>
  </si>
  <si>
    <t>L1.2.1.4</t>
  </si>
  <si>
    <t>L1.2.1.5</t>
  </si>
  <si>
    <t>L1.2.1.6</t>
  </si>
  <si>
    <t>L1.2.1.7</t>
  </si>
  <si>
    <t>L1.2.1.8</t>
  </si>
  <si>
    <t>L1.2.1.9</t>
  </si>
  <si>
    <t>L1.2.1.10</t>
  </si>
  <si>
    <t>L1.2.1.11</t>
  </si>
  <si>
    <t>L1.2.2.1</t>
  </si>
  <si>
    <t>L1.2.2.2</t>
  </si>
  <si>
    <t>L1.2.2.3</t>
  </si>
  <si>
    <t>L1.2.2.4</t>
  </si>
  <si>
    <t>L1.2.2.5</t>
  </si>
  <si>
    <t>L1.2.2.6</t>
  </si>
  <si>
    <t>L1.2.3.1</t>
  </si>
  <si>
    <t>L1.2.3.2</t>
  </si>
  <si>
    <t>L1.3.1.1</t>
  </si>
  <si>
    <t>L1.3.1.2</t>
  </si>
  <si>
    <t>L1.3.2.1</t>
  </si>
  <si>
    <t>L1.3.2.2</t>
  </si>
  <si>
    <t>L1.3.2.3</t>
  </si>
  <si>
    <t>L1.3.2.4</t>
  </si>
  <si>
    <t>L1.3.2.5</t>
  </si>
  <si>
    <t>L1.3.2.6</t>
  </si>
  <si>
    <t>L1.3.2.7</t>
  </si>
  <si>
    <t>L1.3.2.8</t>
  </si>
  <si>
    <t>L1.3.2.9</t>
  </si>
  <si>
    <t>L1.3.2.10</t>
  </si>
  <si>
    <t>L1.3.2.11</t>
  </si>
  <si>
    <t>L1.3.2.12</t>
  </si>
  <si>
    <t>L1.3.2.13</t>
  </si>
  <si>
    <t>L1.3.2.14</t>
  </si>
  <si>
    <t>L1.3.2.15</t>
  </si>
  <si>
    <t>L1.3.2.16</t>
  </si>
  <si>
    <t>L1.3.3.1</t>
  </si>
  <si>
    <t>L1.3.3.2</t>
  </si>
  <si>
    <t>L1.3.3.3</t>
  </si>
  <si>
    <t>L1.3.3.4</t>
  </si>
  <si>
    <t>L1.3.3.5</t>
  </si>
  <si>
    <t>L1.3.3.6</t>
  </si>
  <si>
    <t>L1.4.1.1</t>
  </si>
  <si>
    <t>L1.4.1.2</t>
  </si>
  <si>
    <t>L1.4.1.3</t>
  </si>
  <si>
    <t>L2.1.1.1</t>
  </si>
  <si>
    <t>L2.1.1.2</t>
  </si>
  <si>
    <t>L2.1.1.3</t>
  </si>
  <si>
    <t>L2.1.1.4</t>
  </si>
  <si>
    <t>L2.1.1.5</t>
  </si>
  <si>
    <t>L2.1.1.6</t>
  </si>
  <si>
    <t>L2.1.1.7</t>
  </si>
  <si>
    <t>L2.1.2.1</t>
  </si>
  <si>
    <t>L2.1.2.2</t>
  </si>
  <si>
    <t>L2.1.2.3</t>
  </si>
  <si>
    <t>L2.1.2.4</t>
  </si>
  <si>
    <t>L2.1.3.1</t>
  </si>
  <si>
    <t>L2.1.3.2</t>
  </si>
  <si>
    <t>L2.1.4.1</t>
  </si>
  <si>
    <t>L2.1.4.2</t>
  </si>
  <si>
    <t>L2.1.4.3</t>
  </si>
  <si>
    <t>L2.1.5</t>
  </si>
  <si>
    <t>L2.1.6.1</t>
  </si>
  <si>
    <t>L2.1.6.2</t>
  </si>
  <si>
    <t>L2.1.6.3</t>
  </si>
  <si>
    <t>L2.1.6.4</t>
  </si>
  <si>
    <t>L2.1.6.5</t>
  </si>
  <si>
    <t>L2.1.6.6</t>
  </si>
  <si>
    <t>L2.1.6.7</t>
  </si>
  <si>
    <t>L2.1.6.8</t>
  </si>
  <si>
    <t>L2.1.6.9</t>
  </si>
  <si>
    <t>L2.1.6.10</t>
  </si>
  <si>
    <t>L2.1.6.11</t>
  </si>
  <si>
    <t>L2.1.6.12</t>
  </si>
  <si>
    <t>Справочно: отпуск воды "технического качества", не прошедшую очистку (по всем группам потребителей)</t>
  </si>
  <si>
    <t>L2.2.1.12</t>
  </si>
  <si>
    <t>L2.2.2.1</t>
  </si>
  <si>
    <t>L2.2.2.2</t>
  </si>
  <si>
    <t>L2.2.2.3</t>
  </si>
  <si>
    <t>L2.2.2.4</t>
  </si>
  <si>
    <t xml:space="preserve">    плата за подключение  (тыс.руб.)</t>
  </si>
  <si>
    <t xml:space="preserve">   Средняя рыночная стоимость 1 кв. м нового жилья (руб.)</t>
  </si>
  <si>
    <t>L1.1.3.4</t>
  </si>
  <si>
    <t>L1.1.3.5</t>
  </si>
  <si>
    <t>L1.1.4.5.1</t>
  </si>
  <si>
    <t>L9.2</t>
  </si>
  <si>
    <t>L9.3</t>
  </si>
  <si>
    <t>L9.4</t>
  </si>
  <si>
    <t>L9.5</t>
  </si>
  <si>
    <t>L1.1.1</t>
  </si>
  <si>
    <t>L1.1.2.1</t>
  </si>
  <si>
    <t>L1.1.2.2</t>
  </si>
  <si>
    <t>L1.1.2.3</t>
  </si>
  <si>
    <t>L1.1.2.4</t>
  </si>
  <si>
    <t>L1.1.3.1</t>
  </si>
  <si>
    <t>L1.1.3.2</t>
  </si>
  <si>
    <t>L1.1.3.3</t>
  </si>
  <si>
    <t>L1.1.4.1</t>
  </si>
  <si>
    <t>L1.1.4.2</t>
  </si>
  <si>
    <t>L1.1.4.3</t>
  </si>
  <si>
    <t>L1.1.4.4</t>
  </si>
  <si>
    <t>L1.1.4.5</t>
  </si>
  <si>
    <t>L1.1.4.6</t>
  </si>
  <si>
    <t>L1.1.5.1</t>
  </si>
  <si>
    <t>L1.1.5.2</t>
  </si>
  <si>
    <t>L1.2.1.1</t>
  </si>
  <si>
    <t>L2.1.6.13</t>
  </si>
  <si>
    <t>L2.1.6.14</t>
  </si>
  <si>
    <t>L2.1.6.15</t>
  </si>
  <si>
    <t>L2.1.7.1</t>
  </si>
  <si>
    <t>L2.1.7.2</t>
  </si>
  <si>
    <t>L2.1.7.3</t>
  </si>
  <si>
    <t>L2.1.7.4</t>
  </si>
  <si>
    <t>L2.1.7.5</t>
  </si>
  <si>
    <t>L2.1.7.6</t>
  </si>
  <si>
    <t>L2.1.7.7</t>
  </si>
  <si>
    <t>L2.1.7.8</t>
  </si>
  <si>
    <t>L2.1.7.9</t>
  </si>
  <si>
    <t>L2.1.7.10</t>
  </si>
  <si>
    <t>L2.1.7.11</t>
  </si>
  <si>
    <t>L2.1.7.12</t>
  </si>
  <si>
    <t>L2.1.7.13</t>
  </si>
  <si>
    <t>L2.1.7.14</t>
  </si>
  <si>
    <t>L2.1.7.15</t>
  </si>
  <si>
    <t>L2.1.7.16</t>
  </si>
  <si>
    <t>L2.1.8.1</t>
  </si>
  <si>
    <t>L2.1.8.2</t>
  </si>
  <si>
    <t>L2.1.8.3</t>
  </si>
  <si>
    <t>L2.1.8.4</t>
  </si>
  <si>
    <t>L2.1.8.5</t>
  </si>
  <si>
    <t>L2.1.8.6</t>
  </si>
  <si>
    <t>L2.2.1.1</t>
  </si>
  <si>
    <t>L2.2.1.2</t>
  </si>
  <si>
    <t>L2.2.1.3</t>
  </si>
  <si>
    <t>L2.2.1.4</t>
  </si>
  <si>
    <t>L2.2.1.5</t>
  </si>
  <si>
    <t>L2.2.1.6</t>
  </si>
  <si>
    <t>L2.2.1.7</t>
  </si>
  <si>
    <t>L2.2.1.8</t>
  </si>
  <si>
    <t>L2.2.1.9</t>
  </si>
  <si>
    <t>L2.2.1.10</t>
  </si>
  <si>
    <t>L2.2.1.11</t>
  </si>
  <si>
    <t xml:space="preserve">                 расходы воды на хозяйственно-бытовые нужды (тыс.куб.м)</t>
  </si>
  <si>
    <t>Справочно:    -процент установки общедомовых приборов учета</t>
  </si>
  <si>
    <t xml:space="preserve">                       -процент установки индивидуальных (квартирных) приборов учета</t>
  </si>
  <si>
    <t>L2.2.2.13</t>
  </si>
  <si>
    <t>L2.2.2.14</t>
  </si>
  <si>
    <t>MO</t>
  </si>
  <si>
    <t>OKTMO</t>
  </si>
  <si>
    <t>ORG</t>
  </si>
  <si>
    <t>INN</t>
  </si>
  <si>
    <t>KPP</t>
  </si>
  <si>
    <t>ENTITY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</si>
  <si>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</si>
  <si>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</si>
  <si>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</si>
  <si>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</si>
  <si>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</si>
  <si>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</si>
  <si>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</si>
  <si>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</si>
  <si>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</si>
  <si>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</si>
  <si>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</si>
  <si>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</si>
  <si>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</si>
  <si>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</si>
  <si>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</si>
  <si>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</si>
  <si>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</si>
  <si>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 xml:space="preserve">   Протяженность сетей (всех видов в однотрубном представлении), (км)</t>
  </si>
  <si>
    <t xml:space="preserve">   Справочно:        диаметр от 50мм до 250мм, (км)</t>
  </si>
  <si>
    <t xml:space="preserve">   Тариф на подключение к системе коммунальной инфраструктуры (рублей на куб. м в сутки)</t>
  </si>
  <si>
    <t>L2.2.2.5</t>
  </si>
  <si>
    <t>L2.2.2.6</t>
  </si>
  <si>
    <t>L2.2.2.7</t>
  </si>
  <si>
    <t>L2.2.2.8</t>
  </si>
  <si>
    <t>L2.2.2.9</t>
  </si>
  <si>
    <t>L2.2.2.10</t>
  </si>
  <si>
    <t>L2.2.2.11</t>
  </si>
  <si>
    <t>L2.2.2.12</t>
  </si>
  <si>
    <t>L2.3.1.1</t>
  </si>
  <si>
    <t>L2.3.1.2</t>
  </si>
  <si>
    <t>L2.3.2.1</t>
  </si>
  <si>
    <t>L2.3.2.2</t>
  </si>
  <si>
    <t>L2.3.2.3</t>
  </si>
  <si>
    <t>L2.3.3.1</t>
  </si>
  <si>
    <t>L2.3.3.2</t>
  </si>
  <si>
    <t>L2.3.4.1</t>
  </si>
  <si>
    <t>L2.3.4.2</t>
  </si>
  <si>
    <t>L2.3.5.1</t>
  </si>
  <si>
    <t>L2.3.5.2</t>
  </si>
  <si>
    <t>L2.3.5.3</t>
  </si>
  <si>
    <t>L2.3.5.4</t>
  </si>
  <si>
    <t>L2.4.1.1</t>
  </si>
  <si>
    <t>L2.4.1.2</t>
  </si>
  <si>
    <t>L2.4.1.3</t>
  </si>
  <si>
    <t>L2.4.2.1</t>
  </si>
  <si>
    <t>L2.4.2.2</t>
  </si>
  <si>
    <t>L2.4.2.3</t>
  </si>
  <si>
    <t>L2.4.3.1</t>
  </si>
  <si>
    <t>L2.4.3.2</t>
  </si>
  <si>
    <t>L2.4.3.3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</si>
  <si>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</si>
  <si>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</si>
  <si>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</si>
  <si>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</si>
  <si>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</si>
  <si>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</si>
  <si>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</si>
  <si>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</si>
  <si>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</si>
  <si>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</si>
  <si>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</si>
  <si>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</si>
  <si>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</si>
  <si>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</si>
  <si>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</si>
  <si>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</si>
  <si>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</si>
  <si>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</si>
  <si>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</si>
  <si>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</si>
  <si>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</si>
  <si>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</si>
  <si>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</si>
  <si>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</si>
  <si>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</si>
  <si>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</si>
  <si>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1.1.Обеспечение объемов производства товаров (оказания услуг)</t>
  </si>
  <si>
    <t>1.2.Качество производимых товаров (оказываемых услуг)</t>
  </si>
  <si>
    <t>1.3.Надежность снабжения потребителей товарами (услугами)</t>
  </si>
  <si>
    <t>1.4.Доступность товаров и услуг для потребителей</t>
  </si>
  <si>
    <t>2.1. Надежность снабжения потребителей товарами (услугами)</t>
  </si>
  <si>
    <t>2.2. Сбалансированность системы коммунальной инфраструктуры</t>
  </si>
  <si>
    <t>2.3. Доступность товаров и услуг для потребителей</t>
  </si>
  <si>
    <t xml:space="preserve">2.4. Эффективность деятельности        </t>
  </si>
  <si>
    <t xml:space="preserve">2.5. Источники инвестирования инвестиционной программы           </t>
  </si>
  <si>
    <t xml:space="preserve">   Продолжительность отключений потребителей от предоставления товаров/услуг (часов)</t>
  </si>
  <si>
    <t xml:space="preserve">   Количество потребителей, страдающих от отключений (человек)</t>
  </si>
  <si>
    <t xml:space="preserve">   Протяженность сетей, нуждающихся в замене (км):</t>
  </si>
  <si>
    <t>Объем производства товаров и услуг (тыс.куб. м)</t>
  </si>
  <si>
    <t>Республика Башкортостан</t>
  </si>
  <si>
    <t>Республика Бурятия</t>
  </si>
  <si>
    <t>Республика Дагестан</t>
  </si>
  <si>
    <t>МР</t>
  </si>
  <si>
    <t>МО ОКТМО</t>
  </si>
  <si>
    <t>ОРГАНИЗАЦИЯ</t>
  </si>
  <si>
    <t>ВИД ДЕЯТЕЛЬНОСТИ</t>
  </si>
  <si>
    <t>Муниципальный район</t>
  </si>
  <si>
    <t xml:space="preserve">   Удельная нагрузка на новое строительство (м3 в сутки на м2)</t>
  </si>
  <si>
    <t xml:space="preserve">   Протяженность построенных сетей (км.)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</si>
  <si>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</si>
  <si>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</si>
  <si>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</si>
  <si>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</si>
  <si>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</si>
  <si>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</si>
  <si>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 xml:space="preserve"> количество колодцев/автономных водоразборных колонок (для нецентрализованного водоснабжения)</t>
  </si>
  <si>
    <t>L2.4.3.4</t>
  </si>
  <si>
    <t>L2.4.3.5</t>
  </si>
  <si>
    <t>L2.4.4.1</t>
  </si>
  <si>
    <t>L2.4.4.2</t>
  </si>
  <si>
    <t>L2.4.5.1</t>
  </si>
  <si>
    <t>L2.4.5.2</t>
  </si>
  <si>
    <t>L.2.4.6.1</t>
  </si>
  <si>
    <t>L.2.4.6.2</t>
  </si>
  <si>
    <t>L.2.4.6.3</t>
  </si>
  <si>
    <t>L2.5.1.1</t>
  </si>
  <si>
    <t>L2.5.1.2</t>
  </si>
  <si>
    <t>L2.5.1.3</t>
  </si>
  <si>
    <t>L2.5.1.4</t>
  </si>
  <si>
    <t>L2.5.1.5</t>
  </si>
  <si>
    <t>L2.5.1.6</t>
  </si>
  <si>
    <t>L2.5.1.7</t>
  </si>
  <si>
    <t>L2.5.1.8</t>
  </si>
  <si>
    <t>L2.5.1.9</t>
  </si>
  <si>
    <t>L2.5.1.10</t>
  </si>
  <si>
    <t>L2.5.1.11</t>
  </si>
  <si>
    <t>L2.5.1.12</t>
  </si>
  <si>
    <t>L2.5.1.13</t>
  </si>
  <si>
    <t>L2.5.1.14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</si>
  <si>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</si>
  <si>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</si>
  <si>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</si>
  <si>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</si>
  <si>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</si>
  <si>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</si>
  <si>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</si>
  <si>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</si>
  <si>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</si>
  <si>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</si>
  <si>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</si>
  <si>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</si>
  <si>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</si>
  <si>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</si>
  <si>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</si>
  <si>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</si>
  <si>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</si>
  <si>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</si>
  <si>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</si>
  <si>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</si>
  <si>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</si>
  <si>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</si>
  <si>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</si>
  <si>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</si>
  <si>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</si>
  <si>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</si>
  <si>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 xml:space="preserve">   Объем средств, собранных за услуги объектов водоснабжения (тыс. руб.)</t>
  </si>
  <si>
    <t xml:space="preserve">   Объем начисленных средств за услуги объектов водоснабжения (тыс. руб.)</t>
  </si>
  <si>
    <t xml:space="preserve">   Расход электрической энергии на производство воды (станции 1-го подъема и очистка), (МВтч)</t>
  </si>
  <si>
    <t xml:space="preserve">   Расход электрической энергии на подачу потребителям воды (станции 2,3 и 4 подъемов, регулирующие узлы), (МВтч)</t>
  </si>
  <si>
    <t xml:space="preserve">   Объем поднятой воды насосными станциями первого подъема (тыс.куб.м)</t>
  </si>
  <si>
    <t xml:space="preserve">   Численность персонала (чел.)</t>
  </si>
  <si>
    <t xml:space="preserve">   Объем воды, отпущенной всем потребителям (тыс.куб.м)</t>
  </si>
  <si>
    <t xml:space="preserve">   Объем выручки от реализации ПП и ИП (тыс. руб.)</t>
  </si>
  <si>
    <t xml:space="preserve">   Объем дебиторской задолженности за период реализации ПП и ИП (тыс. руб.)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</si>
  <si>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</si>
  <si>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</si>
  <si>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</si>
  <si>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</si>
  <si>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</si>
  <si>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</si>
  <si>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</si>
  <si>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</si>
  <si>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</si>
  <si>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</si>
  <si>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</si>
  <si>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</si>
  <si>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</si>
  <si>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</si>
  <si>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</si>
  <si>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</si>
  <si>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</si>
  <si>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</si>
  <si>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</si>
  <si>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</si>
  <si>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</si>
  <si>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</si>
  <si>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</si>
  <si>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</si>
  <si>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</si>
  <si>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</si>
  <si>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</si>
  <si>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</si>
  <si>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</si>
  <si>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</si>
  <si>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</si>
  <si>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</si>
  <si>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</si>
  <si>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</si>
  <si>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</si>
  <si>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</si>
  <si>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</si>
  <si>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</si>
  <si>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</si>
  <si>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</si>
  <si>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</si>
  <si>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</si>
  <si>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</si>
  <si>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</si>
  <si>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</si>
  <si>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</si>
  <si>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</si>
  <si>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</si>
  <si>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</si>
  <si>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</si>
  <si>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</si>
  <si>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</si>
  <si>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</si>
  <si>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</si>
  <si>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</si>
  <si>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Муниципальное образование</t>
  </si>
  <si>
    <t>Реквизиты организации</t>
  </si>
  <si>
    <t>Почтовый адрес: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</si>
  <si>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</si>
  <si>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</si>
  <si>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</si>
  <si>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</si>
  <si>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</si>
  <si>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Финансирование ИП в отчетном квартале отсутствует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</si>
  <si>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</si>
  <si>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</si>
  <si>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L2.5.1.15</t>
  </si>
  <si>
    <t>L2.5.1.16</t>
  </si>
  <si>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 организациями водоснабжения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</si>
  <si>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</si>
  <si>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</si>
  <si>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</si>
  <si>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e-mail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</si>
  <si>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</si>
  <si>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</si>
  <si>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</si>
  <si>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</si>
  <si>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</si>
  <si>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IPugaeva@fstrf.ru; dsafronov@fstrf.ru</t>
  </si>
  <si>
    <t>Пугаева Инна Сергеевна, Сафронов Дмитрий Владимирович</t>
  </si>
  <si>
    <t>(495) 620-14-90, (495) 710-52-62</t>
  </si>
  <si>
    <r>
      <t xml:space="preserve">Организация осуществляет </t>
    </r>
    <r>
      <rPr>
        <b/>
        <sz val="10"/>
        <rFont val="Tahoma"/>
        <family val="2"/>
      </rPr>
      <t>только транзит через свои сети</t>
    </r>
    <r>
      <rPr>
        <sz val="10"/>
        <rFont val="Tahoma"/>
        <family val="2"/>
      </rPr>
      <t>, без использования насосного оборудования:</t>
    </r>
  </si>
  <si>
    <t>Абинский муниципальный район</t>
  </si>
  <si>
    <t>03601000</t>
  </si>
  <si>
    <t>Абинское городское</t>
  </si>
  <si>
    <t>03601101</t>
  </si>
  <si>
    <t>Ахтырское городское</t>
  </si>
  <si>
    <t>03601153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</si>
  <si>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</si>
  <si>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</si>
  <si>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</si>
  <si>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</si>
  <si>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</si>
  <si>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</si>
  <si>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</si>
  <si>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</si>
  <si>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</si>
  <si>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</si>
  <si>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</si>
  <si>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</si>
  <si>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</si>
  <si>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</si>
  <si>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Нефтегорское городское</t>
  </si>
  <si>
    <t>03605157</t>
  </si>
  <si>
    <t>Апшеронское городское</t>
  </si>
  <si>
    <t>03605101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</si>
  <si>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</si>
  <si>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</si>
  <si>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</si>
  <si>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</si>
  <si>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</si>
  <si>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</si>
  <si>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</si>
  <si>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</si>
  <si>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</si>
  <si>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</si>
  <si>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</si>
  <si>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</si>
  <si>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</si>
  <si>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</si>
  <si>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Тверское</t>
  </si>
  <si>
    <t>03605431</t>
  </si>
  <si>
    <t>Хадыженское городское</t>
  </si>
  <si>
    <t>03605109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</si>
  <si>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</si>
  <si>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</si>
  <si>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</si>
  <si>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</si>
  <si>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</si>
  <si>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</si>
  <si>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</si>
  <si>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</si>
  <si>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</si>
  <si>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</si>
  <si>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</si>
  <si>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</si>
  <si>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Белореченский муниципальный район</t>
  </si>
  <si>
    <t>03608000</t>
  </si>
  <si>
    <t>Белореченское городское</t>
  </si>
  <si>
    <t>03608101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</si>
  <si>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</si>
  <si>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</si>
  <si>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</si>
  <si>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</si>
  <si>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</si>
  <si>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</si>
  <si>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</si>
  <si>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</si>
  <si>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</si>
  <si>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</si>
  <si>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</si>
  <si>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</si>
  <si>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</si>
  <si>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</si>
  <si>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</si>
  <si>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</si>
  <si>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</si>
  <si>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</si>
  <si>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</si>
  <si>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Брюховецкий муниципальный район</t>
  </si>
  <si>
    <t>03610000</t>
  </si>
  <si>
    <t>Батуринское</t>
  </si>
  <si>
    <t>03610402</t>
  </si>
  <si>
    <t>Большебейсугское</t>
  </si>
  <si>
    <t>03610404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</si>
  <si>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</si>
  <si>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</si>
  <si>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</si>
  <si>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</si>
  <si>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</si>
  <si>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</si>
  <si>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</si>
  <si>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</si>
  <si>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</si>
  <si>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</si>
  <si>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</si>
  <si>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</si>
  <si>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</si>
  <si>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03612000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</si>
  <si>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</si>
  <si>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</si>
  <si>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</si>
  <si>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</si>
  <si>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</si>
  <si>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</si>
  <si>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</si>
  <si>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</si>
  <si>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</si>
  <si>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</si>
  <si>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</si>
  <si>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</si>
  <si>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</si>
  <si>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</si>
  <si>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</si>
  <si>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</si>
  <si>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</si>
  <si>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</si>
  <si>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</si>
  <si>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</si>
  <si>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Город Армавир</t>
  </si>
  <si>
    <t>03705000</t>
  </si>
  <si>
    <t>Город Горячий Ключ</t>
  </si>
  <si>
    <t>03709000</t>
  </si>
  <si>
    <t>Город Краснодар</t>
  </si>
  <si>
    <t>03701000</t>
  </si>
  <si>
    <t>Город Новороссийск</t>
  </si>
  <si>
    <t>03720000</t>
  </si>
  <si>
    <t>Город-курорт Анапа</t>
  </si>
  <si>
    <t>03703000</t>
  </si>
  <si>
    <t>Город Анапа</t>
  </si>
  <si>
    <t>Город-курорт Геленджик</t>
  </si>
  <si>
    <t>03708000</t>
  </si>
  <si>
    <t>Город Геленджик</t>
  </si>
  <si>
    <t>Город-курорт Сочи</t>
  </si>
  <si>
    <t>03726000</t>
  </si>
  <si>
    <t>Город Сочи</t>
  </si>
  <si>
    <t>Гулькевичский муниципальный район</t>
  </si>
  <si>
    <t>03613000</t>
  </si>
  <si>
    <t>Венцы-Заря</t>
  </si>
  <si>
    <t>03613404</t>
  </si>
  <si>
    <t>Гирейское городское</t>
  </si>
  <si>
    <t>03613154</t>
  </si>
  <si>
    <t>Гулькевичское городское</t>
  </si>
  <si>
    <t>03613101</t>
  </si>
  <si>
    <t>Комсомольское</t>
  </si>
  <si>
    <t>03613413</t>
  </si>
  <si>
    <t>Красносельское городское</t>
  </si>
  <si>
    <t>03613162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</si>
  <si>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</si>
  <si>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</si>
  <si>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</si>
  <si>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</si>
  <si>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</si>
  <si>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</si>
  <si>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</si>
  <si>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</si>
  <si>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</si>
  <si>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</si>
  <si>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</si>
  <si>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</si>
  <si>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</si>
  <si>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</si>
  <si>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</si>
  <si>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</si>
  <si>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</si>
  <si>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</si>
  <si>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</si>
  <si>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</si>
  <si>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Динской муниципальный район</t>
  </si>
  <si>
    <t>03614000</t>
  </si>
  <si>
    <t>Васюринское</t>
  </si>
  <si>
    <t>03614402</t>
  </si>
  <si>
    <t>Динское</t>
  </si>
  <si>
    <t>03614404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</si>
  <si>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</si>
  <si>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</si>
  <si>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</si>
  <si>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</si>
  <si>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</si>
  <si>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</si>
  <si>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</si>
  <si>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</si>
  <si>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</si>
  <si>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</si>
  <si>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</si>
  <si>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</si>
  <si>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</si>
  <si>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</si>
  <si>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</si>
  <si>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</si>
  <si>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Ейский муниципальный район</t>
  </si>
  <si>
    <t>03616000</t>
  </si>
  <si>
    <t>Александровское</t>
  </si>
  <si>
    <t>03616402</t>
  </si>
  <si>
    <t>Должанское</t>
  </si>
  <si>
    <t>03616404</t>
  </si>
  <si>
    <t>Ейское</t>
  </si>
  <si>
    <t>03616407</t>
  </si>
  <si>
    <t>Ейское городское</t>
  </si>
  <si>
    <t>03616101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</si>
  <si>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</si>
  <si>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</si>
  <si>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</si>
  <si>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</si>
  <si>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</si>
  <si>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</si>
  <si>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</si>
  <si>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</si>
  <si>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</si>
  <si>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</si>
  <si>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</si>
  <si>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</si>
  <si>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</si>
  <si>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</si>
  <si>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</si>
  <si>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03618000</t>
  </si>
  <si>
    <t>Дмитриевское</t>
  </si>
  <si>
    <t>03618404</t>
  </si>
  <si>
    <t>Кавказское</t>
  </si>
  <si>
    <t>03618410</t>
  </si>
  <si>
    <t>Казанское</t>
  </si>
  <si>
    <t>03618413</t>
  </si>
  <si>
    <t>Кропоткинское городское</t>
  </si>
  <si>
    <t>03618101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</si>
  <si>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</si>
  <si>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</si>
  <si>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</si>
  <si>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</si>
  <si>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</si>
  <si>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</si>
  <si>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</si>
  <si>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</si>
  <si>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</si>
  <si>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</si>
  <si>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</si>
  <si>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03619000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</si>
  <si>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</si>
  <si>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</si>
  <si>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</si>
  <si>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</si>
  <si>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</si>
  <si>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</si>
  <si>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</si>
  <si>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</si>
  <si>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Калининское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</si>
  <si>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</si>
  <si>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</si>
  <si>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</si>
  <si>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</si>
  <si>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</si>
  <si>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</si>
  <si>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</si>
  <si>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Каневский муниципальный район</t>
  </si>
  <si>
    <t>03620000</t>
  </si>
  <si>
    <t>Каневское</t>
  </si>
  <si>
    <t>03620402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</si>
  <si>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</si>
  <si>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</si>
  <si>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</si>
  <si>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</si>
  <si>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</si>
  <si>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</si>
  <si>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</si>
  <si>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</si>
  <si>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</si>
  <si>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</si>
  <si>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</si>
  <si>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</si>
  <si>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</si>
  <si>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</si>
  <si>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</si>
  <si>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</si>
  <si>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</si>
  <si>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03621000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</si>
  <si>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</si>
  <si>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</si>
  <si>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</si>
  <si>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</si>
  <si>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</si>
  <si>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</si>
  <si>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</si>
  <si>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</si>
  <si>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Кореновское городское</t>
  </si>
  <si>
    <t>03621101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</si>
  <si>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</si>
  <si>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</si>
  <si>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</si>
  <si>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</si>
  <si>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</si>
  <si>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</si>
  <si>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</si>
  <si>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</si>
  <si>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</si>
  <si>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</si>
  <si>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Красноармейский муниципальный район</t>
  </si>
  <si>
    <t>03623000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</si>
  <si>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</si>
  <si>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</si>
  <si>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</si>
  <si>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</si>
  <si>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</si>
  <si>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</si>
  <si>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</si>
  <si>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</si>
  <si>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</si>
  <si>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</si>
  <si>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</si>
  <si>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</si>
  <si>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</si>
  <si>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</si>
  <si>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</si>
  <si>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</si>
  <si>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</si>
  <si>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</si>
  <si>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</si>
  <si>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</si>
  <si>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</si>
  <si>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</si>
  <si>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</si>
  <si>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</si>
  <si>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</si>
  <si>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</si>
  <si>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</si>
  <si>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</si>
  <si>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</si>
  <si>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</si>
  <si>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</si>
  <si>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</si>
  <si>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</si>
  <si>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</si>
  <si>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03625000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</si>
  <si>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</si>
  <si>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</si>
  <si>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</si>
  <si>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</si>
  <si>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</si>
  <si>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</si>
  <si>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</si>
  <si>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</si>
  <si>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Крымское городское</t>
  </si>
  <si>
    <t>03625101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</si>
  <si>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</si>
  <si>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</si>
  <si>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</si>
  <si>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</si>
  <si>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</si>
  <si>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</si>
  <si>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</si>
  <si>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</si>
  <si>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</si>
  <si>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</si>
  <si>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</si>
  <si>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</si>
  <si>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Курганинский муниципальный район</t>
  </si>
  <si>
    <t>03627000</t>
  </si>
  <si>
    <t>Безводное</t>
  </si>
  <si>
    <t>03627402</t>
  </si>
  <si>
    <t>Воздвиженское</t>
  </si>
  <si>
    <t>03627404</t>
  </si>
  <si>
    <t>Константиновское</t>
  </si>
  <si>
    <t>03627407</t>
  </si>
  <si>
    <t>Курганинское городское</t>
  </si>
  <si>
    <t>03627101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</si>
  <si>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</si>
  <si>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</si>
  <si>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</si>
  <si>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</si>
  <si>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</si>
  <si>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</si>
  <si>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</si>
  <si>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</si>
  <si>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</si>
  <si>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</si>
  <si>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Кущевский муниципальный район</t>
  </si>
  <si>
    <t>03628000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</si>
  <si>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</si>
  <si>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</si>
  <si>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</si>
  <si>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</si>
  <si>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</si>
  <si>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</si>
  <si>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</si>
  <si>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</si>
  <si>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</si>
  <si>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</si>
  <si>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</si>
  <si>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</si>
  <si>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</si>
  <si>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</si>
  <si>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</si>
  <si>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</si>
  <si>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</si>
  <si>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</si>
  <si>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</si>
  <si>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</si>
  <si>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</si>
  <si>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</si>
  <si>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03630000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</si>
  <si>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</si>
  <si>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</si>
  <si>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</si>
  <si>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</si>
  <si>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</si>
  <si>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</si>
  <si>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</si>
  <si>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</si>
  <si>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</si>
  <si>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</si>
  <si>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Лабинское городское</t>
  </si>
  <si>
    <t>03630101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</si>
  <si>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</si>
  <si>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</si>
  <si>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</si>
  <si>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</si>
  <si>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</si>
  <si>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</si>
  <si>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</si>
  <si>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</si>
  <si>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</si>
  <si>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</si>
  <si>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</si>
  <si>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</si>
  <si>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</si>
  <si>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</si>
  <si>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Ленинградский муниципальный район</t>
  </si>
  <si>
    <t>03632000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</si>
  <si>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</si>
  <si>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</si>
  <si>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</si>
  <si>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</si>
  <si>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</si>
  <si>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</si>
  <si>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</si>
  <si>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</si>
  <si>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</si>
  <si>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</si>
  <si>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</si>
  <si>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</si>
  <si>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</si>
  <si>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</si>
  <si>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</si>
  <si>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</si>
  <si>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</si>
  <si>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</si>
  <si>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</si>
  <si>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</si>
  <si>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</si>
  <si>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</si>
  <si>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</si>
  <si>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03633000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</si>
  <si>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</si>
  <si>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</si>
  <si>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</si>
  <si>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</si>
  <si>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</si>
  <si>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</si>
  <si>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</si>
  <si>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</si>
  <si>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</si>
  <si>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</si>
  <si>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</si>
  <si>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</si>
  <si>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</si>
  <si>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</si>
  <si>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</si>
  <si>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</si>
  <si>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Мостовское городское</t>
  </si>
  <si>
    <t>03633151</t>
  </si>
  <si>
    <t>Переправненское</t>
  </si>
  <si>
    <t>03633449</t>
  </si>
  <si>
    <t>Псебайское городское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</si>
  <si>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</si>
  <si>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</si>
  <si>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</si>
  <si>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</si>
  <si>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</si>
  <si>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</si>
  <si>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</si>
  <si>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</si>
  <si>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03634000</t>
  </si>
  <si>
    <t>Бесскорбненское</t>
  </si>
  <si>
    <t>03634402</t>
  </si>
  <si>
    <t>Верхнекубанское</t>
  </si>
  <si>
    <t>03634403</t>
  </si>
  <si>
    <t>Ковалевское</t>
  </si>
  <si>
    <t>03634407</t>
  </si>
  <si>
    <t>Ляпинское</t>
  </si>
  <si>
    <t>03634413</t>
  </si>
  <si>
    <t>Новокубанское городское</t>
  </si>
  <si>
    <t>03634101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</si>
  <si>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</si>
  <si>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</si>
  <si>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</si>
  <si>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</si>
  <si>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</si>
  <si>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</si>
  <si>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</si>
  <si>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</si>
  <si>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03635000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</si>
  <si>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</si>
  <si>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</si>
  <si>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</si>
  <si>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</si>
  <si>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</si>
  <si>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</si>
  <si>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</si>
  <si>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</si>
  <si>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</si>
  <si>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</si>
  <si>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Новопокровское</t>
  </si>
  <si>
    <t>03635419</t>
  </si>
  <si>
    <t>Покровское</t>
  </si>
  <si>
    <t>03635422</t>
  </si>
  <si>
    <t>Отрадненский муниципальный район</t>
  </si>
  <si>
    <t>03637000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</si>
  <si>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</si>
  <si>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</si>
  <si>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</si>
  <si>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</si>
  <si>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</si>
  <si>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</si>
  <si>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</si>
  <si>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</si>
  <si>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</si>
  <si>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</si>
  <si>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</si>
  <si>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</si>
  <si>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</si>
  <si>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</si>
  <si>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</si>
  <si>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</si>
  <si>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</si>
  <si>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</si>
  <si>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</si>
  <si>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</si>
  <si>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</si>
  <si>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</si>
  <si>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</si>
  <si>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</si>
  <si>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</si>
  <si>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</si>
  <si>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</si>
  <si>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</si>
  <si>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03639000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</si>
  <si>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</si>
  <si>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</si>
  <si>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</si>
  <si>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</si>
  <si>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</si>
  <si>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</si>
  <si>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</si>
  <si>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</si>
  <si>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</si>
  <si>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</si>
  <si>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</si>
  <si>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Павловское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</si>
  <si>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</si>
  <si>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</si>
  <si>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</si>
  <si>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</si>
  <si>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</si>
  <si>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</si>
  <si>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</si>
  <si>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</si>
  <si>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</si>
  <si>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03641000</t>
  </si>
  <si>
    <t>Ахтарское</t>
  </si>
  <si>
    <t>03641401</t>
  </si>
  <si>
    <t>Бородинское</t>
  </si>
  <si>
    <t>03641402</t>
  </si>
  <si>
    <t>Бриньковское</t>
  </si>
  <si>
    <t>03641404</t>
  </si>
  <si>
    <t>03641407</t>
  </si>
  <si>
    <t>03641410</t>
  </si>
  <si>
    <t>Приазовское</t>
  </si>
  <si>
    <t>03641413</t>
  </si>
  <si>
    <t>Приморско-Ахтарское городское</t>
  </si>
  <si>
    <t>03641101</t>
  </si>
  <si>
    <t>Свободное</t>
  </si>
  <si>
    <t>03641416</t>
  </si>
  <si>
    <t>Степное</t>
  </si>
  <si>
    <t>03641419</t>
  </si>
  <si>
    <t>Северский муниципальный район</t>
  </si>
  <si>
    <t>03643000</t>
  </si>
  <si>
    <t>Азовское</t>
  </si>
  <si>
    <t>03643402</t>
  </si>
  <si>
    <t>Афипское городское</t>
  </si>
  <si>
    <t>03643152</t>
  </si>
  <si>
    <t>Григорьевское</t>
  </si>
  <si>
    <t>03643404</t>
  </si>
  <si>
    <t>Ильское городское</t>
  </si>
  <si>
    <t>03643155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</si>
  <si>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</si>
  <si>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</si>
  <si>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</si>
  <si>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</si>
  <si>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</si>
  <si>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</si>
  <si>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</si>
  <si>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</si>
  <si>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</si>
  <si>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</si>
  <si>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</si>
  <si>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</si>
  <si>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</si>
  <si>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</si>
  <si>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</si>
  <si>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Славянский муниципальный район</t>
  </si>
  <si>
    <t>03645000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</si>
  <si>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</si>
  <si>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</si>
  <si>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</si>
  <si>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</si>
  <si>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</si>
  <si>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</si>
  <si>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</si>
  <si>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</si>
  <si>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</si>
  <si>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</si>
  <si>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</si>
  <si>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</si>
  <si>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</si>
  <si>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</si>
  <si>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</si>
  <si>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</si>
  <si>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</si>
  <si>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</si>
  <si>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</si>
  <si>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</si>
  <si>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</si>
  <si>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</si>
  <si>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</si>
  <si>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Славянское городское</t>
  </si>
  <si>
    <t>03645101</t>
  </si>
  <si>
    <t>Целинное</t>
  </si>
  <si>
    <t>03645425</t>
  </si>
  <si>
    <t>Черноерковское</t>
  </si>
  <si>
    <t>03645429</t>
  </si>
  <si>
    <t>Староминский муниципальный район</t>
  </si>
  <si>
    <t>03647000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</si>
  <si>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</si>
  <si>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</si>
  <si>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</si>
  <si>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</si>
  <si>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</si>
  <si>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</si>
  <si>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</si>
  <si>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Староминское</t>
  </si>
  <si>
    <t>03647413</t>
  </si>
  <si>
    <t>Тбилисский муниципальный район</t>
  </si>
  <si>
    <t>03649000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</si>
  <si>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</si>
  <si>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</si>
  <si>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</si>
  <si>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</si>
  <si>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</si>
  <si>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</si>
  <si>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</si>
  <si>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</si>
  <si>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</si>
  <si>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</si>
  <si>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</si>
  <si>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</si>
  <si>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</si>
  <si>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</si>
  <si>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Тбилисское</t>
  </si>
  <si>
    <t>03649419</t>
  </si>
  <si>
    <t>Темрюкский муниципальный район</t>
  </si>
  <si>
    <t>03651000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</si>
  <si>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</si>
  <si>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</si>
  <si>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</si>
  <si>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</si>
  <si>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</si>
  <si>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</si>
  <si>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</si>
  <si>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</si>
  <si>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</si>
  <si>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</si>
  <si>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</si>
  <si>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</si>
  <si>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</si>
  <si>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</si>
  <si>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</si>
  <si>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</si>
  <si>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</si>
  <si>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</si>
  <si>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</si>
  <si>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</si>
  <si>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Темрюкское городское</t>
  </si>
  <si>
    <t>03651101</t>
  </si>
  <si>
    <t>Фонталовское</t>
  </si>
  <si>
    <t>03651430</t>
  </si>
  <si>
    <t>Тимашевский муниципальный район</t>
  </si>
  <si>
    <t>03653000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</si>
  <si>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</si>
  <si>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</si>
  <si>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</si>
  <si>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</si>
  <si>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</si>
  <si>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</si>
  <si>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</si>
  <si>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</si>
  <si>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</si>
  <si>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</si>
  <si>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</si>
  <si>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</si>
  <si>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</si>
  <si>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</si>
  <si>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</si>
  <si>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</si>
  <si>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</si>
  <si>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</si>
  <si>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Тимашевское городское</t>
  </si>
  <si>
    <t>03653101</t>
  </si>
  <si>
    <t>Тихорецкий муниципальный район</t>
  </si>
  <si>
    <t>03654000</t>
  </si>
  <si>
    <t>Алексеевское</t>
  </si>
  <si>
    <t>03654402</t>
  </si>
  <si>
    <t>Архангельское</t>
  </si>
  <si>
    <t>03654404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</si>
  <si>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</si>
  <si>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</si>
  <si>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</si>
  <si>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</si>
  <si>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</si>
  <si>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</si>
  <si>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</si>
  <si>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</si>
  <si>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</si>
  <si>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</si>
  <si>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</si>
  <si>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</si>
  <si>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</si>
  <si>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Тихорецкое городское</t>
  </si>
  <si>
    <t>03654101</t>
  </si>
  <si>
    <t>Фастовецкое</t>
  </si>
  <si>
    <t>03654422</t>
  </si>
  <si>
    <t>Хоперское</t>
  </si>
  <si>
    <t>03654425</t>
  </si>
  <si>
    <t>Юго-Северное</t>
  </si>
  <si>
    <t>03654435</t>
  </si>
  <si>
    <t>Туапсинский муниципальный район</t>
  </si>
  <si>
    <t>03655000</t>
  </si>
  <si>
    <t>Вельяминовское</t>
  </si>
  <si>
    <t>03655404</t>
  </si>
  <si>
    <t>Георгиевское</t>
  </si>
  <si>
    <t>03655407</t>
  </si>
  <si>
    <t>Джубгское городское</t>
  </si>
  <si>
    <t>03655154</t>
  </si>
  <si>
    <t>Небугское</t>
  </si>
  <si>
    <t>03655402</t>
  </si>
  <si>
    <t>Новомихайловское городское</t>
  </si>
  <si>
    <t>03655158</t>
  </si>
  <si>
    <t>03655410</t>
  </si>
  <si>
    <t>Тенгинское</t>
  </si>
  <si>
    <t>03655412</t>
  </si>
  <si>
    <t>Туапсинское</t>
  </si>
  <si>
    <t>03655101</t>
  </si>
  <si>
    <t>Шаумянское</t>
  </si>
  <si>
    <t>03655413</t>
  </si>
  <si>
    <t>Шепсинское</t>
  </si>
  <si>
    <t>03655415</t>
  </si>
  <si>
    <t>Успенский муниципальный район</t>
  </si>
  <si>
    <t>03656000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</si>
  <si>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</si>
  <si>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</si>
  <si>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</si>
  <si>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</si>
  <si>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</si>
  <si>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</si>
  <si>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</si>
  <si>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</si>
  <si>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</si>
  <si>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</si>
  <si>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</si>
  <si>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</si>
  <si>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</si>
  <si>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</si>
  <si>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</si>
  <si>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</si>
  <si>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</si>
  <si>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03656443</t>
  </si>
  <si>
    <t>Усть-Лабинский муниципальный район</t>
  </si>
  <si>
    <t>03657000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</si>
  <si>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</si>
  <si>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</si>
  <si>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</si>
  <si>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</si>
  <si>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</si>
  <si>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</si>
  <si>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</si>
  <si>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</si>
  <si>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</si>
  <si>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</si>
  <si>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</si>
  <si>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</si>
  <si>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</si>
  <si>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</si>
  <si>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</si>
  <si>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</si>
  <si>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</si>
  <si>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</si>
  <si>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</si>
  <si>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</si>
  <si>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</si>
  <si>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</si>
  <si>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</si>
  <si>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</si>
  <si>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Усть-Лабинское городское</t>
  </si>
  <si>
    <t>03657101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</si>
  <si>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</si>
  <si>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</si>
  <si>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</si>
  <si>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</si>
  <si>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</si>
  <si>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</si>
  <si>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</si>
  <si>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</si>
  <si>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</si>
  <si>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</si>
  <si>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</si>
  <si>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</si>
  <si>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</si>
  <si>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</si>
  <si>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</si>
  <si>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</si>
  <si>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</si>
  <si>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</si>
  <si>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</si>
  <si>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</si>
  <si>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</si>
  <si>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</si>
  <si>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</si>
  <si>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</si>
  <si>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</si>
  <si>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</si>
  <si>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</si>
  <si>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</si>
  <si>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</si>
  <si>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</si>
  <si>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</si>
  <si>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</si>
  <si>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</si>
  <si>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</si>
  <si>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</si>
  <si>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</si>
  <si>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</si>
  <si>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</si>
  <si>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</si>
  <si>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</si>
  <si>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</si>
  <si>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</si>
  <si>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</si>
  <si>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</si>
  <si>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</si>
  <si>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</si>
  <si>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</si>
  <si>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</si>
  <si>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</si>
  <si>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</si>
  <si>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</si>
  <si>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</si>
  <si>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</si>
  <si>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</si>
  <si>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</si>
  <si>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</si>
  <si>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</si>
  <si>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</si>
  <si>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</si>
  <si>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</si>
  <si>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</si>
  <si>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Регулирующий орган субъекта Российской Федерации</t>
  </si>
  <si>
    <t>ОАО "Водоканал"</t>
  </si>
  <si>
    <t>2323026257</t>
  </si>
  <si>
    <t>232301001</t>
  </si>
  <si>
    <t>ЗАО "Абинсктрактороцентр"</t>
  </si>
  <si>
    <t>2323000604</t>
  </si>
  <si>
    <t>МУП "Варнавинское"</t>
  </si>
  <si>
    <t>2323027035</t>
  </si>
  <si>
    <t>МУП ЖКХ "Мингрельское"</t>
  </si>
  <si>
    <t>2323024500</t>
  </si>
  <si>
    <t>МУП "Ольгинское  ЖКХ"</t>
  </si>
  <si>
    <t>2323024764</t>
  </si>
  <si>
    <t>МУП "ЖКХ"Екатериновское"</t>
  </si>
  <si>
    <t>2323022679</t>
  </si>
  <si>
    <t>МУП ЖКХ "Холмское"</t>
  </si>
  <si>
    <t>2323000330</t>
  </si>
  <si>
    <t>ОАО "Водоканал Апшеронского района"</t>
  </si>
  <si>
    <t>2325019287</t>
  </si>
  <si>
    <t>232501001</t>
  </si>
  <si>
    <t>МУП "Белоглинский водоканал"</t>
  </si>
  <si>
    <t>2326007647</t>
  </si>
  <si>
    <t>232601001</t>
  </si>
  <si>
    <t>МУП "Поселенческий водопровод"</t>
  </si>
  <si>
    <t>2360002180</t>
  </si>
  <si>
    <t>236001001</t>
  </si>
  <si>
    <t>ОАО "Красная звезда"</t>
  </si>
  <si>
    <t>2326007446</t>
  </si>
  <si>
    <t>МУП "Успенское хозяйственное объединение"</t>
  </si>
  <si>
    <t>2326008400</t>
  </si>
  <si>
    <t>МУП "Центральное хозяйственное объединение"</t>
  </si>
  <si>
    <t>2326008175</t>
  </si>
  <si>
    <t>МУП "Горводоканал"</t>
  </si>
  <si>
    <t>2303024332</t>
  </si>
  <si>
    <t>230301001</t>
  </si>
  <si>
    <t>ООО "Гран"</t>
  </si>
  <si>
    <t>2368000379</t>
  </si>
  <si>
    <t>236801001</t>
  </si>
  <si>
    <t>ООО "Коммунальщик"</t>
  </si>
  <si>
    <t>2303023233</t>
  </si>
  <si>
    <t>ООО "Жилводсервис"</t>
  </si>
  <si>
    <t>2303025706</t>
  </si>
  <si>
    <t>ООО "Водоснабжение и канализация"</t>
  </si>
  <si>
    <t>2303025583</t>
  </si>
  <si>
    <t>ООО "Батуринское"</t>
  </si>
  <si>
    <t>2327011283</t>
  </si>
  <si>
    <t>232701001</t>
  </si>
  <si>
    <t>МБУ"Коммунальник"</t>
  </si>
  <si>
    <t>2327012262</t>
  </si>
  <si>
    <t>ЗАО "Брюховецкий молочно-консервный комбинат"</t>
  </si>
  <si>
    <t>2327002017</t>
  </si>
  <si>
    <t>ООО "Агросистемы"</t>
  </si>
  <si>
    <t>2310125194</t>
  </si>
  <si>
    <t>231001001</t>
  </si>
  <si>
    <t>ООО "Брюховецкое водопроводное хозяйство"</t>
  </si>
  <si>
    <t>2327009679</t>
  </si>
  <si>
    <t>ООО "Коммунальник"</t>
  </si>
  <si>
    <t>2327009693</t>
  </si>
  <si>
    <t>ЗАО "Победа"</t>
  </si>
  <si>
    <t>2327000901</t>
  </si>
  <si>
    <t>МБУ"Исток"</t>
  </si>
  <si>
    <t>2327012248</t>
  </si>
  <si>
    <t>МУ "Услуга"</t>
  </si>
  <si>
    <t>2327011029</t>
  </si>
  <si>
    <t>МБУ "Сервис - Новое Село"</t>
  </si>
  <si>
    <t>2327011533</t>
  </si>
  <si>
    <t>СПК "Новый путь"</t>
  </si>
  <si>
    <t>2327006445</t>
  </si>
  <si>
    <t>ЗАО "Лебяжье - Чепигинское"</t>
  </si>
  <si>
    <t>2327003331</t>
  </si>
  <si>
    <t>Бейсужекское ММП "ЖКХ"</t>
  </si>
  <si>
    <t>2328016005</t>
  </si>
  <si>
    <t>232801001</t>
  </si>
  <si>
    <t>ОАО "Березанское предприятие ЖКХ"</t>
  </si>
  <si>
    <t>2328017200</t>
  </si>
  <si>
    <t>Бузиновское МП "ЖКХ"</t>
  </si>
  <si>
    <t>2328015900</t>
  </si>
  <si>
    <t>ЗАО фирма "Агрокомплекс"</t>
  </si>
  <si>
    <t>2328000083</t>
  </si>
  <si>
    <t>МУП Выселковские коммунальные системы</t>
  </si>
  <si>
    <t>2328000573</t>
  </si>
  <si>
    <t>МУМПЖКХ "Газырское"</t>
  </si>
  <si>
    <t>2328014600</t>
  </si>
  <si>
    <t>Ирклиевское МУ МП ЖКХ</t>
  </si>
  <si>
    <t>2328017369</t>
  </si>
  <si>
    <t>Крупское МП "ЖКХ"</t>
  </si>
  <si>
    <t>2328016100</t>
  </si>
  <si>
    <t>Новобейсугское МП "ЖКХ"</t>
  </si>
  <si>
    <t>2328015805</t>
  </si>
  <si>
    <t>Новомалороссийское МУ МПЖКХ</t>
  </si>
  <si>
    <t>2328014400</t>
  </si>
  <si>
    <t>ГУП КК СВВУК "Курганинский групповой водопровод"</t>
  </si>
  <si>
    <t>2339015370</t>
  </si>
  <si>
    <t>230201001</t>
  </si>
  <si>
    <t>МУП "ВКХ"</t>
  </si>
  <si>
    <t>2305021390</t>
  </si>
  <si>
    <t>230501001</t>
  </si>
  <si>
    <t>ГНУ ВНИИ ТТИ Россельхозакадемии</t>
  </si>
  <si>
    <t>2311050287</t>
  </si>
  <si>
    <t>231101001</t>
  </si>
  <si>
    <t>ГНУ Краснодарский НИИСХ Россельхозакадемии</t>
  </si>
  <si>
    <t>2311014916</t>
  </si>
  <si>
    <t>ГУЗ "СПБ№ 7 ДЗ КК"</t>
  </si>
  <si>
    <t>2311038748</t>
  </si>
  <si>
    <t>Дирекция по тепловодоснабжению-структурное подразделение Северо-Кавказской железной дороги филиала ОАО "РЖД"</t>
  </si>
  <si>
    <t>7708503727</t>
  </si>
  <si>
    <t>616745001</t>
  </si>
  <si>
    <t>ЗАО "Завод " Ректинал"</t>
  </si>
  <si>
    <t>2309085042</t>
  </si>
  <si>
    <t>231201001</t>
  </si>
  <si>
    <t>ЗАО "КНПЗ-КЭН"</t>
  </si>
  <si>
    <t>2309021440</t>
  </si>
  <si>
    <t>230750001</t>
  </si>
  <si>
    <t>ЗАО "Лотос"</t>
  </si>
  <si>
    <t>2310111522</t>
  </si>
  <si>
    <t>230801001</t>
  </si>
  <si>
    <t>ЗАО "Седин-Энерго"</t>
  </si>
  <si>
    <t>2309067519</t>
  </si>
  <si>
    <t>230901001</t>
  </si>
  <si>
    <t>ЗАО «Крамис-К»</t>
  </si>
  <si>
    <t>2312123160</t>
  </si>
  <si>
    <t>КРУМН ОАО "Черномортранснефть"</t>
  </si>
  <si>
    <t>2315072242</t>
  </si>
  <si>
    <t>230401001</t>
  </si>
  <si>
    <t>МУП ВКХ "Водоканал"</t>
  </si>
  <si>
    <t>2311014031</t>
  </si>
  <si>
    <t>МУП ЖКХ "Корсунское"</t>
  </si>
  <si>
    <t>2312091310</t>
  </si>
  <si>
    <t>МУП совхоз "Прогресс"</t>
  </si>
  <si>
    <t>2311030611</t>
  </si>
  <si>
    <t>ОАО "Агентство развития Краснодарского края"</t>
  </si>
  <si>
    <t>2309092145</t>
  </si>
  <si>
    <t>ОАО "Завод Мехпромстрой"</t>
  </si>
  <si>
    <t>2311013214</t>
  </si>
  <si>
    <t>ОАО "Компрессорный завод "Борец"</t>
  </si>
  <si>
    <t>2311001480</t>
  </si>
  <si>
    <t>ОАО "Краснодарзернопродукт"</t>
  </si>
  <si>
    <t>2310002604</t>
  </si>
  <si>
    <t>ОАО "Краснодарское" по искусственному осеменению сельскохозяйственных животных</t>
  </si>
  <si>
    <t>2311096482</t>
  </si>
  <si>
    <t>ОАО "Международный аэропорт "Краснодар"</t>
  </si>
  <si>
    <t>2312126429</t>
  </si>
  <si>
    <t>ОНОСС ЖКК ГНУ ВНИИМК Россельхозакадемии</t>
  </si>
  <si>
    <t>2311079279</t>
  </si>
  <si>
    <t>ООО "Газпром трансгаз Сургут"</t>
  </si>
  <si>
    <t>8617002073</t>
  </si>
  <si>
    <t>997250001</t>
  </si>
  <si>
    <t>ООО "Зори Кубани"</t>
  </si>
  <si>
    <t>2312001765</t>
  </si>
  <si>
    <t>235101001</t>
  </si>
  <si>
    <t>ООО "Коммунальная энергосервисная компания"</t>
  </si>
  <si>
    <t>2308101615</t>
  </si>
  <si>
    <t>ООО "Краснодар Водоканал"</t>
  </si>
  <si>
    <t>2308111927</t>
  </si>
  <si>
    <t>ООО "Кубанская генерирующая компания"</t>
  </si>
  <si>
    <t>2312128916</t>
  </si>
  <si>
    <t>ООО "Пашковское - Сервис"</t>
  </si>
  <si>
    <t>2312027393</t>
  </si>
  <si>
    <t>ООО "Славяне"</t>
  </si>
  <si>
    <t>2310097839</t>
  </si>
  <si>
    <t>ООО "Стройэлектросевкавмонтаж"</t>
  </si>
  <si>
    <t>2310056286</t>
  </si>
  <si>
    <t>ООО "Универсал-Плюс-Сервис"</t>
  </si>
  <si>
    <t>2308068559</t>
  </si>
  <si>
    <t>ООО "Управляющая компания "Жилтеплосервис"</t>
  </si>
  <si>
    <t>2311112039</t>
  </si>
  <si>
    <t>ООО "Эко-Строй"</t>
  </si>
  <si>
    <t>2348026690</t>
  </si>
  <si>
    <t>010701001</t>
  </si>
  <si>
    <t>ООО «Краснодарский социально-трудовой комплекс»</t>
  </si>
  <si>
    <t>2311050329</t>
  </si>
  <si>
    <t>ООО «УК Ритейл-парк»</t>
  </si>
  <si>
    <t>2312132503</t>
  </si>
  <si>
    <t>ПКФ "Теплотехник"</t>
  </si>
  <si>
    <t>2312058553</t>
  </si>
  <si>
    <t>Племзавод Учебно-опытное хозяйство "Краснодарское" КГАУ</t>
  </si>
  <si>
    <t>2311014546</t>
  </si>
  <si>
    <t>231102003</t>
  </si>
  <si>
    <t>СПК "Краснодарский"</t>
  </si>
  <si>
    <t>2311054250</t>
  </si>
  <si>
    <t>ФГУ "Краснодарское водохранилище"</t>
  </si>
  <si>
    <t>2312012492</t>
  </si>
  <si>
    <t>Филиал "МЖК Краснодарский" ООО "МЭЗ Юг Руси"</t>
  </si>
  <si>
    <t>6167055777</t>
  </si>
  <si>
    <t>615250001</t>
  </si>
  <si>
    <t>Филиал РТРС Краснодарский краевой радиотелевизионный передающий центр</t>
  </si>
  <si>
    <t>7717127211</t>
  </si>
  <si>
    <t>231002001</t>
  </si>
  <si>
    <t>ЗАО "Абрау-Дюрсо"</t>
  </si>
  <si>
    <t>2315092440</t>
  </si>
  <si>
    <t>231501001</t>
  </si>
  <si>
    <t>ОАО "Черномортранснефть"  ПНБ "Грушовая"</t>
  </si>
  <si>
    <t>ООО "АРГО"</t>
  </si>
  <si>
    <t>2334016677</t>
  </si>
  <si>
    <t>233401001</t>
  </si>
  <si>
    <t>ООО "Абрау-Дюрсо коммунальные системы"</t>
  </si>
  <si>
    <t>2315162094</t>
  </si>
  <si>
    <t>ООО "Югводоканал-Новороссийск"</t>
  </si>
  <si>
    <t>2315163612</t>
  </si>
  <si>
    <t>Филиал "Троицкий групповой водопровод" ООО "Югводоканал"</t>
  </si>
  <si>
    <t>2320139238</t>
  </si>
  <si>
    <t>233703001</t>
  </si>
  <si>
    <t>ЗАО "Дионис М"</t>
  </si>
  <si>
    <t>2301046852</t>
  </si>
  <si>
    <t>230101001</t>
  </si>
  <si>
    <t>Открытое акционерное общество «Анапа Водоканал»</t>
  </si>
  <si>
    <t>2301078639</t>
  </si>
  <si>
    <t>ФГУ "314 района" Минобороны России</t>
  </si>
  <si>
    <t>2301027306</t>
  </si>
  <si>
    <t>ЗАО "Пансионат "Джанхот"</t>
  </si>
  <si>
    <t>2304006760</t>
  </si>
  <si>
    <t>МУП муниципального образования город-курорт Геленджик "Водопроводно-канализационное хозяйство"</t>
  </si>
  <si>
    <t>2304012611</t>
  </si>
  <si>
    <t>Учреждение российской академии наук Института океаналогии им. П.П. Ширшова РАН Южное отделение</t>
  </si>
  <si>
    <t>7727083115</t>
  </si>
  <si>
    <t>230402001</t>
  </si>
  <si>
    <t>Филиал "Архипо-Осиповский групповой водопровод" ООО "Югводоканал"</t>
  </si>
  <si>
    <t>ООО "Вода и канализация"</t>
  </si>
  <si>
    <t>2318032696</t>
  </si>
  <si>
    <t>231801001</t>
  </si>
  <si>
    <t>ООО "Детский лечебно-оздоровительный комплекс "Детство"</t>
  </si>
  <si>
    <t>2318022144</t>
  </si>
  <si>
    <t>ООО "Свод Интернешнл"</t>
  </si>
  <si>
    <t>7730163480</t>
  </si>
  <si>
    <t>773001001</t>
  </si>
  <si>
    <t>Пансионат "Буревестник" - структурное подразделение МГУ им. М.В.Ломоносова</t>
  </si>
  <si>
    <t>7729082090</t>
  </si>
  <si>
    <t>231802001</t>
  </si>
  <si>
    <t>ФГУ Военный санаторий "Чемитоквадже" Военно-воздушных сил</t>
  </si>
  <si>
    <t>2318020073</t>
  </si>
  <si>
    <t>ФГУ ФМС России ЦМПР « Магри»</t>
  </si>
  <si>
    <t>2318015637</t>
  </si>
  <si>
    <t>ФГУП "Племенной форелеводческий завод "Адлер"</t>
  </si>
  <si>
    <t>2317010717</t>
  </si>
  <si>
    <t>231701001</t>
  </si>
  <si>
    <t>Филиал "СочиВодоканал" ООО "Югводоканал"</t>
  </si>
  <si>
    <t>232002001</t>
  </si>
  <si>
    <t>ОАО "Гиркубс"</t>
  </si>
  <si>
    <t>2329005119</t>
  </si>
  <si>
    <t>232901001</t>
  </si>
  <si>
    <t>МП "Водоканал"</t>
  </si>
  <si>
    <t>2329018887</t>
  </si>
  <si>
    <t>ООО "Пром-ресурс"</t>
  </si>
  <si>
    <t>2329020558</t>
  </si>
  <si>
    <t>Гирейское ЗАО "Железобетон"</t>
  </si>
  <si>
    <t>2329000209</t>
  </si>
  <si>
    <t>Кавказский завод ЖБШ филиал ОАО "БЭТ"</t>
  </si>
  <si>
    <t>7708669867</t>
  </si>
  <si>
    <t>232902001</t>
  </si>
  <si>
    <t>МУП "Родник"</t>
  </si>
  <si>
    <t>2330016852</t>
  </si>
  <si>
    <t>233001001</t>
  </si>
  <si>
    <t>ОАО "Динкомводхоз"</t>
  </si>
  <si>
    <t>2330035044</t>
  </si>
  <si>
    <t>МООО "Мичуринское ЖКХ"</t>
  </si>
  <si>
    <t>2330040118</t>
  </si>
  <si>
    <t>МУП ЖКХ Нововеличковское</t>
  </si>
  <si>
    <t>2330034763</t>
  </si>
  <si>
    <t>ОАО "Коммунальник"</t>
  </si>
  <si>
    <t>2330034523</t>
  </si>
  <si>
    <t>ОАО "Содружество 92"</t>
  </si>
  <si>
    <t>2330015915</t>
  </si>
  <si>
    <t>МООО "Пластуновское ЖКХ"</t>
  </si>
  <si>
    <t>2330035319</t>
  </si>
  <si>
    <t>МУП "Родное подворье"</t>
  </si>
  <si>
    <t>2330032780</t>
  </si>
  <si>
    <t>МУП "ЮГ"</t>
  </si>
  <si>
    <t>2330022454</t>
  </si>
  <si>
    <t>МУП "Коммунальщик Ейского района"</t>
  </si>
  <si>
    <t>2331015121</t>
  </si>
  <si>
    <t>233101001</t>
  </si>
  <si>
    <t>ООО "Агрофирма Александровская"</t>
  </si>
  <si>
    <t>2331014600</t>
  </si>
  <si>
    <t>Филиал "Ейский групповой водопровод" ООО "Югводоканал"</t>
  </si>
  <si>
    <t>230602001</t>
  </si>
  <si>
    <t>МУП ЖКХ Ейского района</t>
  </si>
  <si>
    <t>2331010187</t>
  </si>
  <si>
    <t>ООО "Агро - Вита"</t>
  </si>
  <si>
    <t>2331014103</t>
  </si>
  <si>
    <t>ООО "Югводоканал-Ейск"</t>
  </si>
  <si>
    <t>2361005787</t>
  </si>
  <si>
    <t>236101001</t>
  </si>
  <si>
    <t>МУ "Комсомолец"</t>
  </si>
  <si>
    <t>2361003532</t>
  </si>
  <si>
    <t>ООО СХП "Дмитриевское"</t>
  </si>
  <si>
    <t>2332017604</t>
  </si>
  <si>
    <t>233201001</t>
  </si>
  <si>
    <t>МУП "Тепловодокомплекс Кавказский"</t>
  </si>
  <si>
    <t>2332017210</t>
  </si>
  <si>
    <t>ООО "Стимул" Кавказский район</t>
  </si>
  <si>
    <t>2332017675</t>
  </si>
  <si>
    <t>ОАО "Кропоткинское объединенное предприятие Стройиндустрии"</t>
  </si>
  <si>
    <t>2313014407</t>
  </si>
  <si>
    <t>231301001</t>
  </si>
  <si>
    <t>ООО "Водоканал"</t>
  </si>
  <si>
    <t>2313022180</t>
  </si>
  <si>
    <t>ООО "Кропоткин АККОР-АГРО"</t>
  </si>
  <si>
    <t>2313014260</t>
  </si>
  <si>
    <t>МУП "Лосевское"</t>
  </si>
  <si>
    <t>2332017227</t>
  </si>
  <si>
    <t>ОАО "Степное"</t>
  </si>
  <si>
    <t>2332016897</t>
  </si>
  <si>
    <t>ООО "Волна"</t>
  </si>
  <si>
    <t>2364003192</t>
  </si>
  <si>
    <t>236401001</t>
  </si>
  <si>
    <t>ОАО "им. Мичурина"</t>
  </si>
  <si>
    <t>2332016368</t>
  </si>
  <si>
    <t>МУП "Тепловодокомплекс Темижбекский"</t>
  </si>
  <si>
    <t>2332017202</t>
  </si>
  <si>
    <t>ООО "Водсервис"</t>
  </si>
  <si>
    <t>2332017636</t>
  </si>
  <si>
    <t>ООО "Андреевское"</t>
  </si>
  <si>
    <t>2333011299</t>
  </si>
  <si>
    <t>233301001</t>
  </si>
  <si>
    <t>ООО "им. Калинина"</t>
  </si>
  <si>
    <t>2333009684</t>
  </si>
  <si>
    <t>СПК "Советская Кубань"</t>
  </si>
  <si>
    <t>2333000226</t>
  </si>
  <si>
    <t>2333011443</t>
  </si>
  <si>
    <t>МУП "Куйбышевское ЖКХ"</t>
  </si>
  <si>
    <t>2333011676</t>
  </si>
  <si>
    <t>Новониколаевское МУП "Гарант-Сервис"</t>
  </si>
  <si>
    <t>2333011725</t>
  </si>
  <si>
    <t>ЗАО "Племзавод "Колос"</t>
  </si>
  <si>
    <t>2334001470</t>
  </si>
  <si>
    <t>ЗАО Агрофирма- племзавод "Победа"</t>
  </si>
  <si>
    <t>2334001455</t>
  </si>
  <si>
    <t>ОАО "Каневской комбинат хлебопродуктов"</t>
  </si>
  <si>
    <t>2334006037</t>
  </si>
  <si>
    <t>ОАО "Каневсксахар"</t>
  </si>
  <si>
    <t>2334005403</t>
  </si>
  <si>
    <t>ООО "Каневской завод газовой аппаратуры"</t>
  </si>
  <si>
    <t>2334013965</t>
  </si>
  <si>
    <t>ООО "Новодеревянковский водозабор"</t>
  </si>
  <si>
    <t>2334022543</t>
  </si>
  <si>
    <t>Открытое акционерное общество "Водопровод"</t>
  </si>
  <si>
    <t>2334021204</t>
  </si>
  <si>
    <t>МУП "Благоустройство"</t>
  </si>
  <si>
    <t>2334020225</t>
  </si>
  <si>
    <t>ОАО "Албашский элеватор"</t>
  </si>
  <si>
    <t>2334001310</t>
  </si>
  <si>
    <t>ООО "КП Русское поле-Албаши"</t>
  </si>
  <si>
    <t>2334018297</t>
  </si>
  <si>
    <t>ООО  "ЖКО"</t>
  </si>
  <si>
    <t>2334019195</t>
  </si>
  <si>
    <t>ООО "Норд"</t>
  </si>
  <si>
    <t>2334018995</t>
  </si>
  <si>
    <t>ООО "Селена"</t>
  </si>
  <si>
    <t>2334018240</t>
  </si>
  <si>
    <t>ЗАО "Пламя"</t>
  </si>
  <si>
    <t>2334001328</t>
  </si>
  <si>
    <t>ОАО "ЖКУ"</t>
  </si>
  <si>
    <t>2334021236</t>
  </si>
  <si>
    <t>ООО фирма "Калория"</t>
  </si>
  <si>
    <t>2334022342</t>
  </si>
  <si>
    <t>ООО "Универсал"</t>
  </si>
  <si>
    <t>2334022173</t>
  </si>
  <si>
    <t>ЗАО "им Калинина"</t>
  </si>
  <si>
    <t>2335000133</t>
  </si>
  <si>
    <t>233501001</t>
  </si>
  <si>
    <t>ОАО "Молочно-откормочный комбинат "Братковский"</t>
  </si>
  <si>
    <t>2335012072</t>
  </si>
  <si>
    <t>ОАО "Прогресс"</t>
  </si>
  <si>
    <t>2335013260</t>
  </si>
  <si>
    <t>МУП ЖКХ "Станица"</t>
  </si>
  <si>
    <t>2335065067</t>
  </si>
  <si>
    <t>МУП "ЖКХ" Журавского  поселения</t>
  </si>
  <si>
    <t>2335014760</t>
  </si>
  <si>
    <t>ЗАО "Кореновский молочно-консервный комбинат"</t>
  </si>
  <si>
    <t>2335013799</t>
  </si>
  <si>
    <t>МУП Кореновского г/п "ЖКХ"</t>
  </si>
  <si>
    <t>2335013397</t>
  </si>
  <si>
    <t>ОАО "Кореновсксахар"</t>
  </si>
  <si>
    <t>2335010004</t>
  </si>
  <si>
    <t>ФГУП "Кореновское"</t>
  </si>
  <si>
    <t>2335004339</t>
  </si>
  <si>
    <t>МУП Новоберезанского СП КР "ЖКХ"</t>
  </si>
  <si>
    <t>2335014619</t>
  </si>
  <si>
    <t>МУП Платнировского сельского поселения Кореновского района "Универсал"</t>
  </si>
  <si>
    <t>2335014626</t>
  </si>
  <si>
    <t>МУП "ЖКХ" Пролетарского сельского поселения</t>
  </si>
  <si>
    <t>2335014584</t>
  </si>
  <si>
    <t>МУП "ЖКХ" Раздольненского  сельского поселения</t>
  </si>
  <si>
    <t>2335014591</t>
  </si>
  <si>
    <t>МУП "ЖКХ" Сергиевского с/п</t>
  </si>
  <si>
    <t>2335014601</t>
  </si>
  <si>
    <t>ЗАО "Полтавские консервы"</t>
  </si>
  <si>
    <t>2336017877</t>
  </si>
  <si>
    <t>233601001</t>
  </si>
  <si>
    <t>МП "ЖКХ" Красноармейского района</t>
  </si>
  <si>
    <t>2336001098</t>
  </si>
  <si>
    <t>ОАО "Полтавский комбинат хлебопродуктов"</t>
  </si>
  <si>
    <t>2336004878</t>
  </si>
  <si>
    <t>ЗАО "Родник Кавказа"</t>
  </si>
  <si>
    <t>2338009649</t>
  </si>
  <si>
    <t>233801001</t>
  </si>
  <si>
    <t>Крыловское МУП "Водоканал"</t>
  </si>
  <si>
    <t>2338010877</t>
  </si>
  <si>
    <t>ООО "ЖКХ "Возрождение"</t>
  </si>
  <si>
    <t>2349033308</t>
  </si>
  <si>
    <t>234901001</t>
  </si>
  <si>
    <t>МУП "Варениковское коммунальное хозяйство"</t>
  </si>
  <si>
    <t>2337032846</t>
  </si>
  <si>
    <t>233701001</t>
  </si>
  <si>
    <t>ООО "Шато Ле Гран Восток"</t>
  </si>
  <si>
    <t>2337029441</t>
  </si>
  <si>
    <t>ИП Буковский А.М.</t>
  </si>
  <si>
    <t>010705956289</t>
  </si>
  <si>
    <t>отсутствует</t>
  </si>
  <si>
    <t>ООО "Крымские коммунальные системы"</t>
  </si>
  <si>
    <t>2337039030</t>
  </si>
  <si>
    <t>ООО "Югводоканал-Крымск"</t>
  </si>
  <si>
    <t>2337041390</t>
  </si>
  <si>
    <t>МУП "Благоустройство Молдаванского с/п"</t>
  </si>
  <si>
    <t>2337034642</t>
  </si>
  <si>
    <t>ООО "Ватерлиния"</t>
  </si>
  <si>
    <t>2315112569</t>
  </si>
  <si>
    <t>МКП "Комбинат бытового обслуживания"</t>
  </si>
  <si>
    <t>2339018149</t>
  </si>
  <si>
    <t>233901001</t>
  </si>
  <si>
    <t>ООО "Андреедмитриевский щебзавод"</t>
  </si>
  <si>
    <t>2339013052</t>
  </si>
  <si>
    <t>ВМКП "Воздвиженское"</t>
  </si>
  <si>
    <t>2339018011</t>
  </si>
  <si>
    <t>МКП "Услуга"</t>
  </si>
  <si>
    <t>2339015691</t>
  </si>
  <si>
    <t>ЗАО "Курганинский мясоптицекомбинат"</t>
  </si>
  <si>
    <t>2339013782</t>
  </si>
  <si>
    <t>МУП "Горжилкомхоз"</t>
  </si>
  <si>
    <t>2339014867</t>
  </si>
  <si>
    <t>ОАО РТП "Курганинское"</t>
  </si>
  <si>
    <t>2339001650</t>
  </si>
  <si>
    <t>МКП "Михайловское"</t>
  </si>
  <si>
    <t>2339015878</t>
  </si>
  <si>
    <t>МКП "Новоалексеевское"</t>
  </si>
  <si>
    <t>2339018491</t>
  </si>
  <si>
    <t>СПК колхоз "Новоалексеевский"</t>
  </si>
  <si>
    <t>2339016487</t>
  </si>
  <si>
    <t>МКП "Партнер"</t>
  </si>
  <si>
    <t>2339016141</t>
  </si>
  <si>
    <t>ПМКП "Домострой"</t>
  </si>
  <si>
    <t>2339015807</t>
  </si>
  <si>
    <t>РМКП "Сервис"</t>
  </si>
  <si>
    <t>2339015814</t>
  </si>
  <si>
    <t>МКП "Темиргоевское"</t>
  </si>
  <si>
    <t>2339015780</t>
  </si>
  <si>
    <t>ООО "Предприятие "Родник"</t>
  </si>
  <si>
    <t>2340019362</t>
  </si>
  <si>
    <t>234001001</t>
  </si>
  <si>
    <t>ООО "КубаньИнжиниринг"</t>
  </si>
  <si>
    <t>2340131999</t>
  </si>
  <si>
    <t>МУ МП КХ Ахметовского сельского поселения</t>
  </si>
  <si>
    <t>2314019292</t>
  </si>
  <si>
    <t>231401001</t>
  </si>
  <si>
    <t>МУ МП КХ Владимирского сельского поселения</t>
  </si>
  <si>
    <t>2314019302</t>
  </si>
  <si>
    <t>МУ МПКХ Вознесенского сельского поселения</t>
  </si>
  <si>
    <t>2314019278</t>
  </si>
  <si>
    <t>МУП "Водоканал"</t>
  </si>
  <si>
    <t>2314019408</t>
  </si>
  <si>
    <t>ОАО "Сахарный завод "Лабинский"</t>
  </si>
  <si>
    <t>2314003380</t>
  </si>
  <si>
    <t>МУ МПКХ Первосинюхинского с/п</t>
  </si>
  <si>
    <t>2314019493</t>
  </si>
  <si>
    <t>МУ МПКХ Сладковского сельского поселения</t>
  </si>
  <si>
    <t>2314017440</t>
  </si>
  <si>
    <t>МУ МПКХ Упорненского сельского поселения</t>
  </si>
  <si>
    <t>2314019253</t>
  </si>
  <si>
    <t>ООО "Гидроснаб"</t>
  </si>
  <si>
    <t>2314021252</t>
  </si>
  <si>
    <t>МУ МП КХ Чамлыкского сельского поселения</t>
  </si>
  <si>
    <t>2314019285</t>
  </si>
  <si>
    <t>ПЗ ЗАО "им. Горького"</t>
  </si>
  <si>
    <t>2341000340</t>
  </si>
  <si>
    <t>234101001</t>
  </si>
  <si>
    <t>МУП ЖКХ "Восточное"</t>
  </si>
  <si>
    <t>2341013973</t>
  </si>
  <si>
    <t>ОАО "Заветы Ильича"</t>
  </si>
  <si>
    <t>2341011704</t>
  </si>
  <si>
    <t>МУП "Исток"</t>
  </si>
  <si>
    <t>2341014039</t>
  </si>
  <si>
    <t>МУП ЖКХ "Коммунальщик"</t>
  </si>
  <si>
    <t>2341014624</t>
  </si>
  <si>
    <t>ЗАО "ССК "Ленинградский"</t>
  </si>
  <si>
    <t>2341006687</t>
  </si>
  <si>
    <t>ООО "ЛенВодоканал"</t>
  </si>
  <si>
    <t>2341015473</t>
  </si>
  <si>
    <t>ООО "Кубань Юг"</t>
  </si>
  <si>
    <t>2341012899</t>
  </si>
  <si>
    <t>МУП ЖКХ "Новоуманское"</t>
  </si>
  <si>
    <t>2341013349</t>
  </si>
  <si>
    <t>МУП ЖКХ "Образцовое"</t>
  </si>
  <si>
    <t>2341013557</t>
  </si>
  <si>
    <t>МУП ЖКХ "Первомайское"</t>
  </si>
  <si>
    <t>2341013229</t>
  </si>
  <si>
    <t>МУКП ЖКХ "Беноковское"</t>
  </si>
  <si>
    <t>2342016670</t>
  </si>
  <si>
    <t>234201001</t>
  </si>
  <si>
    <t>МУП "Бесленеевское"</t>
  </si>
  <si>
    <t>2342016455</t>
  </si>
  <si>
    <t>МУ КП ЖКХ "Костромское"</t>
  </si>
  <si>
    <t>2342016705</t>
  </si>
  <si>
    <t>МУКП «Водоканал» Краснокутсткого с/п</t>
  </si>
  <si>
    <t>2342016374</t>
  </si>
  <si>
    <t>МУП "Махошевское"</t>
  </si>
  <si>
    <t>2342016462</t>
  </si>
  <si>
    <t>МУП "Мостводоканал"</t>
  </si>
  <si>
    <t>2342016399</t>
  </si>
  <si>
    <t>МУКП ЖКХ "Переправненское"</t>
  </si>
  <si>
    <t>2342016695</t>
  </si>
  <si>
    <t>МУП "Псебайводоканал"</t>
  </si>
  <si>
    <t>2342016423</t>
  </si>
  <si>
    <t>МУП "Унароковское"</t>
  </si>
  <si>
    <t>2342018004</t>
  </si>
  <si>
    <t>234301001</t>
  </si>
  <si>
    <t>МУП "Ярославское"</t>
  </si>
  <si>
    <t>2342016416</t>
  </si>
  <si>
    <t>ОАО "Родина"</t>
  </si>
  <si>
    <t>2343020038</t>
  </si>
  <si>
    <t>ЗАО КСК "Хуторок"</t>
  </si>
  <si>
    <t>2343012990</t>
  </si>
  <si>
    <t>МКУП "Сельское хозяйство"</t>
  </si>
  <si>
    <t>2343018825</t>
  </si>
  <si>
    <t>ЗАО "КПХ им. Мичурина"</t>
  </si>
  <si>
    <t>2343013168</t>
  </si>
  <si>
    <t>МУП "Стимул" Ковалевского с/п</t>
  </si>
  <si>
    <t>2343019385</t>
  </si>
  <si>
    <t>ОАО "КЗ "Восход"</t>
  </si>
  <si>
    <t>2343011851</t>
  </si>
  <si>
    <t>ООО "Водосервис"</t>
  </si>
  <si>
    <t>2343021761</t>
  </si>
  <si>
    <t>МУП Трест "НЖКТХ"</t>
  </si>
  <si>
    <t>2343015616</t>
  </si>
  <si>
    <t>МУП "Новый путь"</t>
  </si>
  <si>
    <t>2343019459</t>
  </si>
  <si>
    <t>СПК "Колхоз имени В.И. Ленина"</t>
  </si>
  <si>
    <t>2343004558</t>
  </si>
  <si>
    <t>СПК "Колхоз имени В.И.Ленина"</t>
  </si>
  <si>
    <t>2343017973</t>
  </si>
  <si>
    <t>ООО "Статика"</t>
  </si>
  <si>
    <t>2302056275</t>
  </si>
  <si>
    <t>МУ "Горькобалковское"</t>
  </si>
  <si>
    <t>2344014051</t>
  </si>
  <si>
    <t>234401001</t>
  </si>
  <si>
    <t>МУ "Южное"</t>
  </si>
  <si>
    <t>2344013971</t>
  </si>
  <si>
    <t>МУ "Калниболотское"</t>
  </si>
  <si>
    <t>2344014020</t>
  </si>
  <si>
    <t>МУ "Кубанское хозяйственное объединение"</t>
  </si>
  <si>
    <t>2344013964</t>
  </si>
  <si>
    <t>ОАО "Ровненский элеватор"</t>
  </si>
  <si>
    <t>2344007569</t>
  </si>
  <si>
    <t>МКУ "Незамаевское"</t>
  </si>
  <si>
    <t>2344014005</t>
  </si>
  <si>
    <t>МКУ "Новоивановское"</t>
  </si>
  <si>
    <t>2344013996</t>
  </si>
  <si>
    <t>ОАО "Викор"</t>
  </si>
  <si>
    <t>2344001775</t>
  </si>
  <si>
    <t>234400001</t>
  </si>
  <si>
    <t>ООО "Новопокровские тепловые сети"</t>
  </si>
  <si>
    <t>2344014340</t>
  </si>
  <si>
    <t>МУ "Импульс"</t>
  </si>
  <si>
    <t>2344013989</t>
  </si>
  <si>
    <t>МУП ОР КК "Коммунальное хозяйство Благодарненского сельского поселения"</t>
  </si>
  <si>
    <t>2345011670</t>
  </si>
  <si>
    <t>235001001</t>
  </si>
  <si>
    <t>ООО "Отрадненское водопроводное хозяйство"</t>
  </si>
  <si>
    <t>2345010606</t>
  </si>
  <si>
    <t>234501001</t>
  </si>
  <si>
    <t>ООО "Попутненское водопроводное хозяйство"</t>
  </si>
  <si>
    <t>2345010645</t>
  </si>
  <si>
    <t>ООО "Спокойненское водопроводное хозяйство"</t>
  </si>
  <si>
    <t>2345010613</t>
  </si>
  <si>
    <t>ООО "Удобненское водопроводное хозяйство"</t>
  </si>
  <si>
    <t>2345010620</t>
  </si>
  <si>
    <t>ООО "Атаманское"</t>
  </si>
  <si>
    <t>2346000304</t>
  </si>
  <si>
    <t>234601001</t>
  </si>
  <si>
    <t>ЗАО "Нива"</t>
  </si>
  <si>
    <t>2346000287</t>
  </si>
  <si>
    <t>МКП "Горизонт"</t>
  </si>
  <si>
    <t>2346015999</t>
  </si>
  <si>
    <t>МУП  ЖКХ "Новолеушковское"</t>
  </si>
  <si>
    <t>2346014900</t>
  </si>
  <si>
    <t>МУП жилищно-коммунального хозяйства "Новопетровское сельское поселение"</t>
  </si>
  <si>
    <t>2346016079</t>
  </si>
  <si>
    <t>ОАО сельхозпредприятие "Новопластуновское"</t>
  </si>
  <si>
    <t>2346000311</t>
  </si>
  <si>
    <t>МУП ЖКХ Павловского сельского поселения Павловского района</t>
  </si>
  <si>
    <t>2346001210</t>
  </si>
  <si>
    <t>МУП ЖКХ "Северное"</t>
  </si>
  <si>
    <t>2346015950</t>
  </si>
  <si>
    <t>МУП жилищно-коммунального хозяйства "Среднечелбасское сельское поселение"</t>
  </si>
  <si>
    <t>2346015533</t>
  </si>
  <si>
    <t>СПК "Россия"</t>
  </si>
  <si>
    <t>2346012564</t>
  </si>
  <si>
    <t>ЗАО "Юбилейное"</t>
  </si>
  <si>
    <t>2346009900</t>
  </si>
  <si>
    <t>Ахтарское МУП ЖКХ</t>
  </si>
  <si>
    <t>2347012905</t>
  </si>
  <si>
    <t>234701001</t>
  </si>
  <si>
    <t>ООО "Морской бриз"</t>
  </si>
  <si>
    <t>2347012694</t>
  </si>
  <si>
    <t>МУП ЖКХ "Бриньковское"</t>
  </si>
  <si>
    <t>2347013296</t>
  </si>
  <si>
    <t>ФГУП "Бейсугское нерестово – выростное хозяйство"</t>
  </si>
  <si>
    <t>2347002022</t>
  </si>
  <si>
    <t>МУП НП «Водоканал»</t>
  </si>
  <si>
    <t>2347013024</t>
  </si>
  <si>
    <t>МУП ЖКХ "Ольгинское"</t>
  </si>
  <si>
    <t>2347012870</t>
  </si>
  <si>
    <t>МУП ЖКХ Приазовское</t>
  </si>
  <si>
    <t>2347012951</t>
  </si>
  <si>
    <t>2347001036</t>
  </si>
  <si>
    <t>МУП "Уют"</t>
  </si>
  <si>
    <t>2347013031</t>
  </si>
  <si>
    <t>МУП СП "Благоустройство"</t>
  </si>
  <si>
    <t>2347012888</t>
  </si>
  <si>
    <t>МУП "Азовское ЖКХ"</t>
  </si>
  <si>
    <t>2348029115</t>
  </si>
  <si>
    <t>234801001</t>
  </si>
  <si>
    <t>ООО "Афипский НПЗ"</t>
  </si>
  <si>
    <t>7704214548</t>
  </si>
  <si>
    <t>Общество с ограниченной ответственностью "Транс-Водоканал"</t>
  </si>
  <si>
    <t>2348031315</t>
  </si>
  <si>
    <t>ООО "АкваТранс"</t>
  </si>
  <si>
    <t>2348030664</t>
  </si>
  <si>
    <t>МУП "Ильское ЖКХ"</t>
  </si>
  <si>
    <t>2348027823</t>
  </si>
  <si>
    <t>МУП Новодмитриевское ЖКХ"</t>
  </si>
  <si>
    <t>2348029330</t>
  </si>
  <si>
    <t>ООО «Львовский водоканал»</t>
  </si>
  <si>
    <t>2348028993</t>
  </si>
  <si>
    <t>ООО «Северский водоканал»</t>
  </si>
  <si>
    <t>2348029002</t>
  </si>
  <si>
    <t>ООО «Северское водоотведение»</t>
  </si>
  <si>
    <t>2348029010</t>
  </si>
  <si>
    <t>2348028778</t>
  </si>
  <si>
    <t>ООО "Черноморский водоканал"</t>
  </si>
  <si>
    <t>2348029789</t>
  </si>
  <si>
    <t>ООО ХК "НОВОТЭК"</t>
  </si>
  <si>
    <t>2348030270</t>
  </si>
  <si>
    <t>ООО "Жилкомуслуги"</t>
  </si>
  <si>
    <t>2349025610</t>
  </si>
  <si>
    <t>ООО "ЖКХ "Содружество 5"</t>
  </si>
  <si>
    <t>2349033185</t>
  </si>
  <si>
    <t>МУП "Славянский городской водоканал"</t>
  </si>
  <si>
    <t>2349030709</t>
  </si>
  <si>
    <t>ОАО "Маслосырзавод "Славянский"</t>
  </si>
  <si>
    <t>2349013527</t>
  </si>
  <si>
    <t>ООО "Служба ЖКХ "Черноерковское"</t>
  </si>
  <si>
    <t>2349026646</t>
  </si>
  <si>
    <t>МУ "Забота"</t>
  </si>
  <si>
    <t>2350010048</t>
  </si>
  <si>
    <t>ЗАО "Староминское"</t>
  </si>
  <si>
    <t>2350010464</t>
  </si>
  <si>
    <t>ЗАО "Алексеетенгинское"</t>
  </si>
  <si>
    <t>2351005587</t>
  </si>
  <si>
    <t>ООО "Ванновское ЖКХ"</t>
  </si>
  <si>
    <t>2364000635</t>
  </si>
  <si>
    <t>ЗАО "Агрофирма "Дружба"</t>
  </si>
  <si>
    <t>2351009486</t>
  </si>
  <si>
    <t>МУП "По благоустройству территории Ловлинского сельского поселения"</t>
  </si>
  <si>
    <t>2351012062</t>
  </si>
  <si>
    <t>ЗАО "Марьинское"</t>
  </si>
  <si>
    <t>2351004520</t>
  </si>
  <si>
    <t>МУП "По благоустройству территории Нововладимирского сельского поселения"</t>
  </si>
  <si>
    <t>2351011647</t>
  </si>
  <si>
    <t>МУП "Песчаное ЖКХ"</t>
  </si>
  <si>
    <t>2364001935</t>
  </si>
  <si>
    <t>ЗАО "Тбилисский сахарный завод"</t>
  </si>
  <si>
    <t>2351007672</t>
  </si>
  <si>
    <t>ОАО ЖКХ Тбилисского района</t>
  </si>
  <si>
    <t>2351012094</t>
  </si>
  <si>
    <t>2364002713</t>
  </si>
  <si>
    <t>ООО "Тбилисский водоканал"</t>
  </si>
  <si>
    <t>2364004848</t>
  </si>
  <si>
    <t>Филиал "Таманский групповой водопровод" ООО "Югводоканал"</t>
  </si>
  <si>
    <t>235202001</t>
  </si>
  <si>
    <t>МУП "ЖКХ - Голубицкая"</t>
  </si>
  <si>
    <t>2352033393</t>
  </si>
  <si>
    <t>235201001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</si>
  <si>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</si>
  <si>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</si>
  <si>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</si>
  <si>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ООО "Газпром трансгаз Сургут" ДОЦ "Северянка"</t>
  </si>
  <si>
    <t>235203002</t>
  </si>
  <si>
    <t>ООО "Газпром трансгаз Сургут" УСС "Факел" СК "Олимп"</t>
  </si>
  <si>
    <t>861701001</t>
  </si>
  <si>
    <t>МУП "ЖКХ-Курчанское"</t>
  </si>
  <si>
    <t>2352033379</t>
  </si>
  <si>
    <t>МУП "ТУ ЖКХ"</t>
  </si>
  <si>
    <t>2352040305</t>
  </si>
  <si>
    <t>ООО "Техкомбытсервис"</t>
  </si>
  <si>
    <t>2353246933</t>
  </si>
  <si>
    <t>235301001</t>
  </si>
  <si>
    <t>КФХ "Южное"</t>
  </si>
  <si>
    <t>2353003842</t>
  </si>
  <si>
    <t>МУП ЖКХ "Универсал"</t>
  </si>
  <si>
    <t>2353021979</t>
  </si>
  <si>
    <t>ОАО "Медведовский мясокомбинат"</t>
  </si>
  <si>
    <t>2353005550</t>
  </si>
  <si>
    <t>ОАО Агрофирма "Нива"</t>
  </si>
  <si>
    <t>2353016432</t>
  </si>
  <si>
    <t>ООО "Нимфа"</t>
  </si>
  <si>
    <t>2353023983</t>
  </si>
  <si>
    <t>ООО "Наш хутор"</t>
  </si>
  <si>
    <t>2353024338</t>
  </si>
  <si>
    <t>ООО "Водоснаб"</t>
  </si>
  <si>
    <t>2353023951</t>
  </si>
  <si>
    <t>ОАО "Изумруд"</t>
  </si>
  <si>
    <t>2353002711</t>
  </si>
  <si>
    <t>ОАО "Садовод"</t>
  </si>
  <si>
    <t>2353001490</t>
  </si>
  <si>
    <t>ОАО Кондитерский комбинат "Кубань"</t>
  </si>
  <si>
    <t>2353005631</t>
  </si>
  <si>
    <t>ОАО ТК "Прогресс"</t>
  </si>
  <si>
    <t>2353001683</t>
  </si>
  <si>
    <t>2353246210</t>
  </si>
  <si>
    <t>ООО "Ани"</t>
  </si>
  <si>
    <t>2354008018</t>
  </si>
  <si>
    <t>235401001</t>
  </si>
  <si>
    <t>ООО "Энергосервис"</t>
  </si>
  <si>
    <t>2354007350</t>
  </si>
  <si>
    <t>МУП ЖКХ "Архангельского сельского поселения Тихорецкого района"</t>
  </si>
  <si>
    <t>2354009580</t>
  </si>
  <si>
    <t>2354009011</t>
  </si>
  <si>
    <t>2354010031</t>
  </si>
  <si>
    <t>ЗАО "Птицефабрика "Тихорецкая"</t>
  </si>
  <si>
    <t>2354003517</t>
  </si>
  <si>
    <t>МУП "ЖКХ Терновского сельского поселения Тихорецкого района"</t>
  </si>
  <si>
    <t>2354009780</t>
  </si>
  <si>
    <t>ЗАО "Мясокомбинат "Тихорецкий"</t>
  </si>
  <si>
    <t>2321003688</t>
  </si>
  <si>
    <t>232101001</t>
  </si>
  <si>
    <t>2321003007</t>
  </si>
  <si>
    <t>ПНБ "Тихорецкая" "ТРУМН" - филиал ОАО"Черномортранснефть"</t>
  </si>
  <si>
    <t>232103001</t>
  </si>
  <si>
    <t>МУП МО Туапсинский район "Райводоканал"</t>
  </si>
  <si>
    <t>2365018106</t>
  </si>
  <si>
    <t>236501001</t>
  </si>
  <si>
    <t>ООО "ЖКХ "Север"</t>
  </si>
  <si>
    <t>2365009493</t>
  </si>
  <si>
    <t>ФГУ "Дом отдыха "Туапсе"  Управление делами Президента РФ</t>
  </si>
  <si>
    <t>2355004425</t>
  </si>
  <si>
    <t>235501001</t>
  </si>
  <si>
    <t>ГУ ЦВМиР "Сосновый" МВД РФ</t>
  </si>
  <si>
    <t>2355004898</t>
  </si>
  <si>
    <t>МУП "ЖКХ Небугского сельского поселения"</t>
  </si>
  <si>
    <t>2365003131</t>
  </si>
  <si>
    <t>ФГБОУ ВДЦ "Орленок"</t>
  </si>
  <si>
    <t>2355004390</t>
  </si>
  <si>
    <t>МУП "ЖКХ города Туапсе"</t>
  </si>
  <si>
    <t>2365001416</t>
  </si>
  <si>
    <t>ООО "РН-Туапсинский НПЗ"</t>
  </si>
  <si>
    <t>2365004375</t>
  </si>
  <si>
    <t>ООО "ЖКХ Лори"</t>
  </si>
  <si>
    <t>2365015828</t>
  </si>
  <si>
    <t>ЗАО "Пансионат "Шепси"</t>
  </si>
  <si>
    <t>2355005066</t>
  </si>
  <si>
    <t>МУП "ЖКХ Шепсинского сельского поселения"</t>
  </si>
  <si>
    <t>2365006020</t>
  </si>
  <si>
    <t>ОАО "База отдыха "Энергетик"</t>
  </si>
  <si>
    <t>2355016847</t>
  </si>
  <si>
    <t>МУП "Кубанское"</t>
  </si>
  <si>
    <t>2357006717</t>
  </si>
  <si>
    <t>235701001</t>
  </si>
  <si>
    <t>МУП "Вертикаль"</t>
  </si>
  <si>
    <t>2357006594</t>
  </si>
  <si>
    <t>МУП "Интеграл"</t>
  </si>
  <si>
    <t>2357006650</t>
  </si>
  <si>
    <t>МУП "Параллель"</t>
  </si>
  <si>
    <t>2357006587</t>
  </si>
  <si>
    <t>МУП "Дружба"</t>
  </si>
  <si>
    <t>2357006611</t>
  </si>
  <si>
    <t>МУП "Уруп"</t>
  </si>
  <si>
    <t>2357006690</t>
  </si>
  <si>
    <t>ЗАО "Успенский сахарник"</t>
  </si>
  <si>
    <t>2357005329</t>
  </si>
  <si>
    <t>МУП "Сервис плюс"</t>
  </si>
  <si>
    <t>2357006562</t>
  </si>
  <si>
    <t>СПК колхоз "Восток"</t>
  </si>
  <si>
    <t>2356004611</t>
  </si>
  <si>
    <t>235601001</t>
  </si>
  <si>
    <t>ОНО ПЗ ОПХ "Ладожское"</t>
  </si>
  <si>
    <t>2356040225</t>
  </si>
  <si>
    <t>МАУ "Надежда"</t>
  </si>
  <si>
    <t>2356048104</t>
  </si>
  <si>
    <t>МАУ "Радуга"</t>
  </si>
  <si>
    <t>2356048746</t>
  </si>
  <si>
    <t>ООО Управляющая компания  "Фортуна"</t>
  </si>
  <si>
    <t>2356047679</t>
  </si>
  <si>
    <t>ФКУ "Исправительная колонния №3 УФСИН  по Краснодарскому краю"</t>
  </si>
  <si>
    <t>2356037800</t>
  </si>
  <si>
    <t>ФКУ "Лечебное исправительное учреждение №8ГУФСИН  по Краснодарскому краю"</t>
  </si>
  <si>
    <t>2356037776</t>
  </si>
  <si>
    <t>Федеральное казенное  учреждение "Исправительная колония №2 Управления Федеральной службы исполнения наказаний по Краснодарскому краю"</t>
  </si>
  <si>
    <t>2356037543</t>
  </si>
  <si>
    <t>ООО "ОПХ им. К.А. Тимирязева"</t>
  </si>
  <si>
    <t>2356042695</t>
  </si>
  <si>
    <t>МАУ "Рассвет"</t>
  </si>
  <si>
    <t>2356048425</t>
  </si>
  <si>
    <t>МАУ "Возрождение"</t>
  </si>
  <si>
    <t>2356048249</t>
  </si>
  <si>
    <t>ЗАО "Сахарный завод "Свобода"</t>
  </si>
  <si>
    <t>2356030748</t>
  </si>
  <si>
    <t>ЗАО "Флорентина"</t>
  </si>
  <si>
    <t>2356006753</t>
  </si>
  <si>
    <t>ОАО "Агрообъединение "Кубань"</t>
  </si>
  <si>
    <t>2356045713</t>
  </si>
  <si>
    <t>ОАО "Водопровод"</t>
  </si>
  <si>
    <t>2356047502</t>
  </si>
  <si>
    <t>ОАО "Усть-Лабинсктехсервис"</t>
  </si>
  <si>
    <t>2356012475</t>
  </si>
  <si>
    <t>ООО "Усть-Лабинская автокалонна №1314"</t>
  </si>
  <si>
    <t>2356046315</t>
  </si>
  <si>
    <t>231203001</t>
  </si>
  <si>
    <t>МУП "Тепловод"</t>
  </si>
  <si>
    <t>2312081538</t>
  </si>
  <si>
    <t>ООО "ЖилКомСервис"</t>
  </si>
  <si>
    <t>0107018392</t>
  </si>
  <si>
    <t>ООО «Кубань-Папир»</t>
  </si>
  <si>
    <t>2310088954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</si>
  <si>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</si>
  <si>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616745019</t>
  </si>
  <si>
    <t>Тихорецкое РУМН филиал ОАО "Черномортранснефть"</t>
  </si>
  <si>
    <t>232102001</t>
  </si>
  <si>
    <t>нет</t>
  </si>
  <si>
    <t>Питьевая</t>
  </si>
  <si>
    <t>350063,г.Краснодар, ул.Красная 22</t>
  </si>
  <si>
    <t>Пустовит Александр Викторович</t>
  </si>
  <si>
    <t>Ведущий специалист 2 разряда</t>
  </si>
  <si>
    <t>rek237@mail.ru</t>
  </si>
  <si>
    <t>353154,Краснодарский край,Кореновский район,станица Журавская, улица Красная 19</t>
  </si>
  <si>
    <t>Солодовник Ирина Васильевна</t>
  </si>
  <si>
    <t>Ведущий специалист фин.отдела</t>
  </si>
  <si>
    <t>filatovam@bk.ru</t>
  </si>
  <si>
    <t>353154,Краснодарский край,Кореновский район,станица Журавская, улица Красная 25</t>
  </si>
  <si>
    <t>Филатова Марина Николаевна</t>
  </si>
  <si>
    <t>главный бухгалтер</t>
  </si>
  <si>
    <t>886142-25-2-46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</si>
</sst>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b/>
      <sz val="9"/>
      <color indexed="9"/>
      <name val="Tahoma"/>
      <family val="2"/>
    </font>
    <font>
      <sz val="11"/>
      <name val="Calibri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  <font>
      <b/>
      <sz val="9"/>
      <color indexed="55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9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>
        <color indexed="63"/>
      </bottom>
    </border>
  </borders>
  <cellStyleXfs count="10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167" fontId="4" fillId="0" borderId="1">
      <alignment/>
      <protection locked="0"/>
    </xf>
    <xf numFmtId="0" fontId="27" fillId="7" borderId="2" applyNumberFormat="0" applyAlignment="0" applyProtection="0"/>
    <xf numFmtId="0" fontId="28" fillId="20" borderId="3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3" fillId="0" borderId="9" applyNumberFormat="0" applyFill="0" applyAlignment="0" applyProtection="0"/>
    <xf numFmtId="0" fontId="34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168" fontId="20" fillId="21" borderId="11" applyNumberFormat="0" applyBorder="0" applyAlignment="0">
      <protection locked="0"/>
    </xf>
    <xf numFmtId="0" fontId="38" fillId="0" borderId="0" applyNumberFormat="0" applyFill="0" applyBorder="0" applyAlignment="0" applyProtection="0"/>
    <xf numFmtId="0" fontId="18" fillId="23" borderId="12" applyNumberFormat="0" applyFont="0" applyAlignment="0" applyProtection="0"/>
    <xf numFmtId="9" fontId="4" fillId="0" borderId="0" applyFont="0" applyFill="0" applyBorder="0" applyAlignment="0" applyProtection="0"/>
    <xf numFmtId="0" fontId="39" fillId="0" borderId="13" applyNumberFormat="0" applyFill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1" fillId="4" borderId="0" applyNumberFormat="0" applyBorder="0" applyAlignment="0" applyProtection="0"/>
  </cellStyleXfs>
  <cellXfs count="313">
    <xf numFmtId="49" fontId="0" fillId="0" borderId="0" xfId="0" applyAlignment="1">
      <alignment vertical="top"/>
    </xf>
    <xf numFmtId="0" fontId="22" fillId="0" borderId="0" xfId="79" applyFont="1" applyFill="1" applyAlignment="1" applyProtection="1">
      <alignment vertical="center" wrapText="1"/>
      <protection/>
    </xf>
    <xf numFmtId="0" fontId="22" fillId="0" borderId="0" xfId="79" applyFont="1" applyAlignment="1" applyProtection="1">
      <alignment vertical="center" wrapText="1"/>
      <protection/>
    </xf>
    <xf numFmtId="0" fontId="24" fillId="0" borderId="0" xfId="79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2" fillId="0" borderId="0" xfId="79" applyFont="1" applyBorder="1" applyAlignment="1" applyProtection="1">
      <alignment vertical="center" wrapText="1"/>
      <protection/>
    </xf>
    <xf numFmtId="0" fontId="22" fillId="24" borderId="15" xfId="79" applyFont="1" applyFill="1" applyBorder="1" applyAlignment="1" applyProtection="1">
      <alignment vertical="center" wrapText="1"/>
      <protection/>
    </xf>
    <xf numFmtId="0" fontId="22" fillId="24" borderId="16" xfId="79" applyFont="1" applyFill="1" applyBorder="1" applyAlignment="1" applyProtection="1">
      <alignment vertical="center" wrapText="1"/>
      <protection/>
    </xf>
    <xf numFmtId="0" fontId="24" fillId="24" borderId="0" xfId="79" applyFont="1" applyFill="1" applyBorder="1" applyAlignment="1" applyProtection="1">
      <alignment vertical="center" wrapText="1"/>
      <protection/>
    </xf>
    <xf numFmtId="0" fontId="24" fillId="24" borderId="11" xfId="79" applyFont="1" applyFill="1" applyBorder="1" applyAlignment="1" applyProtection="1">
      <alignment vertical="center" wrapText="1"/>
      <protection/>
    </xf>
    <xf numFmtId="0" fontId="22" fillId="24" borderId="0" xfId="79" applyFont="1" applyFill="1" applyBorder="1" applyAlignment="1" applyProtection="1">
      <alignment vertical="center" wrapText="1"/>
      <protection/>
    </xf>
    <xf numFmtId="0" fontId="22" fillId="24" borderId="11" xfId="79" applyFont="1" applyFill="1" applyBorder="1" applyAlignment="1" applyProtection="1">
      <alignment vertical="center" wrapText="1"/>
      <protection/>
    </xf>
    <xf numFmtId="0" fontId="22" fillId="24" borderId="17" xfId="79" applyFont="1" applyFill="1" applyBorder="1" applyAlignment="1" applyProtection="1">
      <alignment vertical="center" wrapText="1"/>
      <protection/>
    </xf>
    <xf numFmtId="0" fontId="22" fillId="24" borderId="18" xfId="79" applyFont="1" applyFill="1" applyBorder="1" applyAlignment="1" applyProtection="1">
      <alignment vertical="center" wrapText="1"/>
      <protection/>
    </xf>
    <xf numFmtId="0" fontId="22" fillId="24" borderId="19" xfId="79" applyFont="1" applyFill="1" applyBorder="1" applyAlignment="1" applyProtection="1">
      <alignment vertical="center" wrapText="1"/>
      <protection/>
    </xf>
    <xf numFmtId="0" fontId="22" fillId="24" borderId="20" xfId="79" applyFont="1" applyFill="1" applyBorder="1" applyAlignment="1" applyProtection="1">
      <alignment vertical="center" wrapText="1"/>
      <protection/>
    </xf>
    <xf numFmtId="0" fontId="22" fillId="24" borderId="0" xfId="81" applyFont="1" applyFill="1" applyBorder="1" applyAlignment="1" applyProtection="1">
      <alignment vertical="center" wrapText="1"/>
      <protection/>
    </xf>
    <xf numFmtId="0" fontId="22" fillId="24" borderId="0" xfId="79" applyFont="1" applyFill="1" applyBorder="1" applyAlignment="1" applyProtection="1">
      <alignment horizontal="left" vertical="center" wrapText="1"/>
      <protection/>
    </xf>
    <xf numFmtId="0" fontId="22" fillId="21" borderId="21" xfId="79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2" fillId="21" borderId="22" xfId="82" applyFont="1" applyFill="1" applyBorder="1" applyAlignment="1" applyProtection="1">
      <alignment horizontal="center" vertical="center" wrapText="1"/>
      <protection locked="0"/>
    </xf>
    <xf numFmtId="49" fontId="0" fillId="0" borderId="0" xfId="0" applyFont="1" applyAlignment="1" applyProtection="1">
      <alignment vertical="center" wrapText="1"/>
      <protection/>
    </xf>
    <xf numFmtId="0" fontId="22" fillId="24" borderId="0" xfId="81" applyNumberFormat="1" applyFont="1" applyFill="1" applyBorder="1" applyAlignment="1" applyProtection="1">
      <alignment vertical="center" wrapText="1"/>
      <protection/>
    </xf>
    <xf numFmtId="49" fontId="22" fillId="21" borderId="23" xfId="79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72" applyFont="1">
      <alignment/>
      <protection/>
    </xf>
    <xf numFmtId="0" fontId="15" fillId="24" borderId="0" xfId="78" applyFont="1" applyFill="1" applyBorder="1" applyAlignment="1" applyProtection="1">
      <alignment horizontal="center" vertical="center" wrapText="1"/>
      <protection/>
    </xf>
    <xf numFmtId="0" fontId="0" fillId="0" borderId="0" xfId="72" applyFont="1">
      <alignment/>
      <protection/>
    </xf>
    <xf numFmtId="0" fontId="0" fillId="24" borderId="17" xfId="72" applyFont="1" applyFill="1" applyBorder="1">
      <alignment/>
      <protection/>
    </xf>
    <xf numFmtId="0" fontId="0" fillId="24" borderId="11" xfId="72" applyFont="1" applyFill="1" applyBorder="1">
      <alignment/>
      <protection/>
    </xf>
    <xf numFmtId="0" fontId="0" fillId="0" borderId="0" xfId="70" applyFont="1">
      <alignment/>
      <protection/>
    </xf>
    <xf numFmtId="0" fontId="0" fillId="24" borderId="11" xfId="70" applyFont="1" applyFill="1" applyBorder="1">
      <alignment/>
      <protection/>
    </xf>
    <xf numFmtId="0" fontId="0" fillId="0" borderId="21" xfId="72" applyFont="1" applyFill="1" applyBorder="1" applyAlignment="1">
      <alignment horizontal="center" vertical="center" wrapText="1"/>
      <protection/>
    </xf>
    <xf numFmtId="0" fontId="0" fillId="25" borderId="8" xfId="72" applyFont="1" applyFill="1" applyBorder="1" applyAlignment="1">
      <alignment horizontal="left" vertical="center" wrapText="1"/>
      <protection/>
    </xf>
    <xf numFmtId="1" fontId="0" fillId="21" borderId="8" xfId="72" applyNumberFormat="1" applyFont="1" applyFill="1" applyBorder="1" applyAlignment="1">
      <alignment horizontal="center" vertical="center" wrapText="1"/>
      <protection/>
    </xf>
    <xf numFmtId="2" fontId="0" fillId="21" borderId="8" xfId="72" applyNumberFormat="1" applyFont="1" applyFill="1" applyBorder="1" applyAlignment="1">
      <alignment horizontal="center" vertical="center" wrapText="1"/>
      <protection/>
    </xf>
    <xf numFmtId="4" fontId="0" fillId="4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/>
      <protection/>
    </xf>
    <xf numFmtId="4" fontId="0" fillId="21" borderId="24" xfId="72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48" fillId="0" borderId="0" xfId="78" applyFont="1" applyAlignment="1" applyProtection="1">
      <alignment horizontal="right" wrapText="1"/>
      <protection/>
    </xf>
    <xf numFmtId="0" fontId="48" fillId="0" borderId="0" xfId="78" applyFont="1" applyAlignment="1" applyProtection="1">
      <alignment wrapText="1"/>
      <protection/>
    </xf>
    <xf numFmtId="0" fontId="51" fillId="0" borderId="0" xfId="78" applyFont="1" applyAlignment="1" applyProtection="1">
      <alignment wrapText="1"/>
      <protection/>
    </xf>
    <xf numFmtId="0" fontId="48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15" fillId="0" borderId="0" xfId="78" applyFont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0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horizontal="center" wrapText="1"/>
      <protection/>
    </xf>
    <xf numFmtId="0" fontId="15" fillId="24" borderId="0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horizontal="center" wrapText="1"/>
      <protection/>
    </xf>
    <xf numFmtId="0" fontId="48" fillId="0" borderId="0" xfId="72" applyFont="1" applyAlignment="1" applyProtection="1">
      <alignment wrapText="1"/>
      <protection/>
    </xf>
    <xf numFmtId="0" fontId="48" fillId="0" borderId="0" xfId="0" applyNumberFormat="1" applyFont="1" applyFill="1" applyBorder="1" applyAlignment="1" applyProtection="1">
      <alignment wrapText="1"/>
      <protection/>
    </xf>
    <xf numFmtId="0" fontId="48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72" applyFont="1" applyFill="1" applyAlignment="1" applyProtection="1">
      <alignment wrapText="1"/>
      <protection/>
    </xf>
    <xf numFmtId="0" fontId="0" fillId="0" borderId="0" xfId="72" applyFont="1" applyAlignment="1" applyProtection="1">
      <alignment wrapText="1"/>
      <protection/>
    </xf>
    <xf numFmtId="0" fontId="0" fillId="0" borderId="0" xfId="72" applyFont="1" applyAlignment="1" applyProtection="1">
      <alignment horizontal="center" wrapText="1"/>
      <protection/>
    </xf>
    <xf numFmtId="0" fontId="22" fillId="0" borderId="0" xfId="79" applyFont="1" applyAlignment="1" applyProtection="1">
      <alignment wrapText="1"/>
      <protection/>
    </xf>
    <xf numFmtId="0" fontId="22" fillId="0" borderId="0" xfId="70" applyFont="1" applyAlignment="1" applyProtection="1">
      <alignment wrapText="1"/>
      <protection/>
    </xf>
    <xf numFmtId="0" fontId="22" fillId="24" borderId="15" xfId="70" applyFont="1" applyFill="1" applyBorder="1" applyAlignment="1" applyProtection="1">
      <alignment wrapText="1"/>
      <protection/>
    </xf>
    <xf numFmtId="0" fontId="22" fillId="24" borderId="16" xfId="70" applyFont="1" applyFill="1" applyBorder="1" applyAlignment="1" applyProtection="1">
      <alignment wrapText="1"/>
      <protection/>
    </xf>
    <xf numFmtId="0" fontId="22" fillId="24" borderId="17" xfId="70" applyFont="1" applyFill="1" applyBorder="1" applyAlignment="1" applyProtection="1">
      <alignment wrapText="1"/>
      <protection/>
    </xf>
    <xf numFmtId="0" fontId="22" fillId="24" borderId="11" xfId="70" applyFont="1" applyFill="1" applyBorder="1" applyAlignment="1" applyProtection="1">
      <alignment wrapText="1"/>
      <protection/>
    </xf>
    <xf numFmtId="0" fontId="22" fillId="24" borderId="0" xfId="70" applyFont="1" applyFill="1" applyBorder="1" applyAlignment="1" applyProtection="1">
      <alignment wrapText="1"/>
      <protection/>
    </xf>
    <xf numFmtId="0" fontId="22" fillId="24" borderId="19" xfId="70" applyFont="1" applyFill="1" applyBorder="1" applyAlignment="1" applyProtection="1">
      <alignment wrapText="1"/>
      <protection/>
    </xf>
    <xf numFmtId="0" fontId="22" fillId="24" borderId="20" xfId="70" applyFont="1" applyFill="1" applyBorder="1" applyAlignment="1" applyProtection="1">
      <alignment wrapText="1"/>
      <protection/>
    </xf>
    <xf numFmtId="0" fontId="22" fillId="24" borderId="18" xfId="70" applyFont="1" applyFill="1" applyBorder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0" fontId="0" fillId="24" borderId="0" xfId="78" applyFont="1" applyFill="1" applyBorder="1" applyAlignment="1" applyProtection="1">
      <alignment wrapText="1"/>
      <protection/>
    </xf>
    <xf numFmtId="49" fontId="42" fillId="0" borderId="0" xfId="51" applyNumberFormat="1" applyFont="1" applyAlignment="1" applyProtection="1">
      <alignment horizontal="center" vertical="center"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24" borderId="0" xfId="70" applyFont="1" applyFill="1" applyBorder="1" applyAlignment="1" applyProtection="1">
      <alignment wrapText="1"/>
      <protection/>
    </xf>
    <xf numFmtId="0" fontId="0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22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NumberFormat="1" applyFont="1" applyAlignment="1">
      <alignment vertical="top"/>
    </xf>
    <xf numFmtId="0" fontId="53" fillId="0" borderId="0" xfId="79" applyFont="1" applyAlignment="1" applyProtection="1">
      <alignment vertical="center" wrapText="1"/>
      <protection/>
    </xf>
    <xf numFmtId="0" fontId="53" fillId="0" borderId="0" xfId="79" applyFont="1" applyFill="1" applyAlignment="1" applyProtection="1">
      <alignment vertical="center" wrapText="1"/>
      <protection/>
    </xf>
    <xf numFmtId="0" fontId="48" fillId="0" borderId="0" xfId="73" applyFont="1" applyAlignment="1" applyProtection="1">
      <alignment vertical="center"/>
      <protection/>
    </xf>
    <xf numFmtId="0" fontId="48" fillId="0" borderId="0" xfId="78" applyFont="1" applyProtection="1">
      <alignment/>
      <protection/>
    </xf>
    <xf numFmtId="0" fontId="48" fillId="0" borderId="0" xfId="72" applyFont="1" applyFill="1" applyAlignment="1" applyProtection="1">
      <alignment wrapText="1"/>
      <protection/>
    </xf>
    <xf numFmtId="0" fontId="48" fillId="0" borderId="0" xfId="70" applyFont="1" applyAlignment="1" applyProtection="1">
      <alignment wrapText="1"/>
      <protection/>
    </xf>
    <xf numFmtId="0" fontId="54" fillId="0" borderId="0" xfId="79" applyFont="1" applyAlignment="1" applyProtection="1">
      <alignment vertical="center" wrapText="1"/>
      <protection/>
    </xf>
    <xf numFmtId="0" fontId="54" fillId="0" borderId="0" xfId="79" applyFont="1" applyFill="1" applyAlignment="1" applyProtection="1">
      <alignment vertical="center" wrapText="1"/>
      <protection/>
    </xf>
    <xf numFmtId="0" fontId="22" fillId="21" borderId="25" xfId="79" applyFont="1" applyFill="1" applyBorder="1" applyAlignment="1" applyProtection="1">
      <alignment horizontal="center" vertical="center" wrapText="1"/>
      <protection locked="0"/>
    </xf>
    <xf numFmtId="0" fontId="22" fillId="21" borderId="26" xfId="79" applyFont="1" applyFill="1" applyBorder="1" applyAlignment="1" applyProtection="1">
      <alignment horizontal="center" vertical="center" wrapText="1"/>
      <protection locked="0"/>
    </xf>
    <xf numFmtId="0" fontId="22" fillId="21" borderId="27" xfId="82" applyFont="1" applyFill="1" applyBorder="1" applyAlignment="1" applyProtection="1">
      <alignment horizontal="center" vertical="center" wrapText="1"/>
      <protection locked="0"/>
    </xf>
    <xf numFmtId="0" fontId="48" fillId="0" borderId="0" xfId="78" applyFont="1" applyFill="1" applyAlignment="1" applyProtection="1">
      <alignment horizontal="right" wrapText="1"/>
      <protection/>
    </xf>
    <xf numFmtId="0" fontId="48" fillId="0" borderId="0" xfId="78" applyFont="1" applyFill="1" applyProtection="1">
      <alignment/>
      <protection/>
    </xf>
    <xf numFmtId="0" fontId="22" fillId="24" borderId="0" xfId="79" applyFont="1" applyFill="1" applyBorder="1" applyAlignment="1" applyProtection="1">
      <alignment horizontal="center" wrapText="1"/>
      <protection/>
    </xf>
    <xf numFmtId="0" fontId="22" fillId="21" borderId="28" xfId="79" applyFont="1" applyFill="1" applyBorder="1" applyAlignment="1" applyProtection="1">
      <alignment horizontal="center" vertical="center" wrapText="1"/>
      <protection locked="0"/>
    </xf>
    <xf numFmtId="0" fontId="22" fillId="21" borderId="29" xfId="79" applyFont="1" applyFill="1" applyBorder="1" applyAlignment="1" applyProtection="1">
      <alignment horizontal="center" vertical="center" wrapText="1"/>
      <protection locked="0"/>
    </xf>
    <xf numFmtId="0" fontId="23" fillId="20" borderId="27" xfId="79" applyFont="1" applyFill="1" applyBorder="1" applyAlignment="1" applyProtection="1">
      <alignment vertical="center" wrapText="1"/>
      <protection/>
    </xf>
    <xf numFmtId="0" fontId="22" fillId="21" borderId="30" xfId="79" applyFont="1" applyFill="1" applyBorder="1" applyAlignment="1" applyProtection="1">
      <alignment horizontal="center" vertical="center" wrapText="1"/>
      <protection locked="0"/>
    </xf>
    <xf numFmtId="0" fontId="22" fillId="4" borderId="31" xfId="79" applyFont="1" applyFill="1" applyBorder="1" applyAlignment="1" applyProtection="1">
      <alignment horizontal="center" vertical="center" wrapText="1"/>
      <protection/>
    </xf>
    <xf numFmtId="0" fontId="22" fillId="4" borderId="15" xfId="79" applyFont="1" applyFill="1" applyBorder="1" applyAlignment="1" applyProtection="1">
      <alignment horizontal="center" vertical="center" wrapText="1"/>
      <protection/>
    </xf>
    <xf numFmtId="49" fontId="22" fillId="4" borderId="8" xfId="82" applyNumberFormat="1" applyFont="1" applyFill="1" applyBorder="1" applyAlignment="1" applyProtection="1">
      <alignment horizontal="center" vertical="center" wrapText="1"/>
      <protection/>
    </xf>
    <xf numFmtId="49" fontId="22" fillId="4" borderId="24" xfId="82" applyNumberFormat="1" applyFont="1" applyFill="1" applyBorder="1" applyAlignment="1" applyProtection="1">
      <alignment horizontal="center" vertical="center" wrapText="1"/>
      <protection/>
    </xf>
    <xf numFmtId="0" fontId="22" fillId="24" borderId="32" xfId="79" applyFont="1" applyFill="1" applyBorder="1" applyAlignment="1" applyProtection="1">
      <alignment horizontal="center" vertical="center" wrapText="1"/>
      <protection/>
    </xf>
    <xf numFmtId="0" fontId="22" fillId="24" borderId="7" xfId="79" applyFont="1" applyFill="1" applyBorder="1" applyAlignment="1" applyProtection="1">
      <alignment horizontal="center" vertical="center" wrapText="1"/>
      <protection/>
    </xf>
    <xf numFmtId="0" fontId="22" fillId="24" borderId="29" xfId="79" applyFont="1" applyFill="1" applyBorder="1" applyAlignment="1" applyProtection="1">
      <alignment horizontal="left" vertical="center" wrapText="1"/>
      <protection/>
    </xf>
    <xf numFmtId="0" fontId="22" fillId="24" borderId="33" xfId="79" applyFont="1" applyFill="1" applyBorder="1" applyAlignment="1" applyProtection="1">
      <alignment horizontal="center" vertical="center" wrapText="1"/>
      <protection/>
    </xf>
    <xf numFmtId="0" fontId="22" fillId="24" borderId="21" xfId="79" applyFont="1" applyFill="1" applyBorder="1" applyAlignment="1" applyProtection="1">
      <alignment horizontal="center" vertical="center" wrapText="1"/>
      <protection/>
    </xf>
    <xf numFmtId="0" fontId="22" fillId="24" borderId="34" xfId="79" applyFont="1" applyFill="1" applyBorder="1" applyAlignment="1" applyProtection="1">
      <alignment horizontal="center" vertical="center" wrapText="1"/>
      <protection/>
    </xf>
    <xf numFmtId="0" fontId="22" fillId="24" borderId="8" xfId="79" applyFont="1" applyFill="1" applyBorder="1" applyAlignment="1" applyProtection="1">
      <alignment horizontal="center" vertical="center" wrapText="1"/>
      <protection/>
    </xf>
    <xf numFmtId="0" fontId="22" fillId="24" borderId="24" xfId="79" applyFont="1" applyFill="1" applyBorder="1" applyAlignment="1" applyProtection="1">
      <alignment horizontal="center" vertical="center" wrapText="1"/>
      <protection/>
    </xf>
    <xf numFmtId="0" fontId="23" fillId="24" borderId="35" xfId="79" applyFont="1" applyFill="1" applyBorder="1" applyAlignment="1" applyProtection="1">
      <alignment horizontal="center" vertical="center" wrapText="1"/>
      <protection/>
    </xf>
    <xf numFmtId="0" fontId="22" fillId="24" borderId="36" xfId="79" applyFont="1" applyFill="1" applyBorder="1" applyAlignment="1" applyProtection="1">
      <alignment horizontal="center" vertical="center" wrapText="1"/>
      <protection/>
    </xf>
    <xf numFmtId="0" fontId="22" fillId="24" borderId="37" xfId="81" applyFont="1" applyFill="1" applyBorder="1" applyAlignment="1" applyProtection="1">
      <alignment horizontal="center" vertical="center" wrapText="1"/>
      <protection/>
    </xf>
    <xf numFmtId="0" fontId="22" fillId="24" borderId="35" xfId="81" applyFont="1" applyFill="1" applyBorder="1" applyAlignment="1" applyProtection="1">
      <alignment horizontal="center" vertical="center" wrapText="1"/>
      <protection/>
    </xf>
    <xf numFmtId="0" fontId="22" fillId="24" borderId="38" xfId="81" applyFont="1" applyFill="1" applyBorder="1" applyAlignment="1" applyProtection="1">
      <alignment horizontal="center" vertical="center" wrapText="1"/>
      <protection/>
    </xf>
    <xf numFmtId="0" fontId="22" fillId="25" borderId="8" xfId="70" applyFont="1" applyFill="1" applyBorder="1" applyAlignment="1" applyProtection="1">
      <alignment horizontal="center" vertical="center" wrapText="1"/>
      <protection locked="0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0" fontId="15" fillId="0" borderId="0" xfId="79" applyFont="1" applyAlignment="1" applyProtection="1">
      <alignment vertical="center" wrapText="1"/>
      <protection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46" fillId="0" borderId="0" xfId="0" applyFont="1" applyAlignment="1">
      <alignment vertical="top" wrapText="1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0" fillId="0" borderId="0" xfId="0" applyFont="1" applyAlignment="1" applyProtection="1">
      <alignment vertical="center" wrapText="1"/>
      <protection/>
    </xf>
    <xf numFmtId="0" fontId="0" fillId="25" borderId="0" xfId="79" applyFont="1" applyFill="1" applyAlignment="1" applyProtection="1">
      <alignment vertical="center" wrapText="1"/>
      <protection/>
    </xf>
    <xf numFmtId="49" fontId="0" fillId="0" borderId="0" xfId="0" applyFont="1" applyAlignment="1">
      <alignment vertical="top" wrapText="1"/>
    </xf>
    <xf numFmtId="0" fontId="0" fillId="24" borderId="0" xfId="71" applyFont="1" applyFill="1" applyBorder="1" applyAlignment="1" applyProtection="1">
      <alignment wrapText="1"/>
      <protection/>
    </xf>
    <xf numFmtId="49" fontId="15" fillId="24" borderId="0" xfId="74" applyFont="1" applyFill="1" applyBorder="1" applyAlignment="1" applyProtection="1">
      <alignment horizontal="left" vertical="center" indent="2"/>
      <protection/>
    </xf>
    <xf numFmtId="0" fontId="43" fillId="0" borderId="39" xfId="79" applyFont="1" applyFill="1" applyBorder="1" applyAlignment="1" applyProtection="1">
      <alignment horizontal="right" vertical="center"/>
      <protection/>
    </xf>
    <xf numFmtId="0" fontId="44" fillId="24" borderId="40" xfId="79" applyFont="1" applyFill="1" applyBorder="1" applyAlignment="1" applyProtection="1">
      <alignment horizontal="center" vertical="center" wrapText="1"/>
      <protection/>
    </xf>
    <xf numFmtId="0" fontId="55" fillId="0" borderId="0" xfId="78" applyFont="1" applyFill="1" applyBorder="1" applyAlignment="1" applyProtection="1">
      <alignment horizontal="center" vertical="center" wrapText="1"/>
      <protection/>
    </xf>
    <xf numFmtId="0" fontId="55" fillId="0" borderId="0" xfId="0" applyNumberFormat="1" applyFont="1" applyFill="1" applyBorder="1" applyAlignment="1" applyProtection="1">
      <alignment horizontal="center" wrapText="1"/>
      <protection/>
    </xf>
    <xf numFmtId="2" fontId="0" fillId="21" borderId="41" xfId="78" applyNumberFormat="1" applyFont="1" applyFill="1" applyBorder="1" applyAlignment="1" applyProtection="1">
      <alignment horizontal="center" vertical="center" wrapText="1"/>
      <protection locked="0"/>
    </xf>
    <xf numFmtId="4" fontId="0" fillId="4" borderId="41" xfId="78" applyNumberFormat="1" applyFont="1" applyFill="1" applyBorder="1" applyAlignment="1" applyProtection="1">
      <alignment horizontal="center" vertical="center" wrapText="1"/>
      <protection/>
    </xf>
    <xf numFmtId="10" fontId="0" fillId="4" borderId="41" xfId="78" applyNumberFormat="1" applyFont="1" applyFill="1" applyBorder="1" applyAlignment="1" applyProtection="1">
      <alignment horizontal="center" vertical="center" wrapText="1"/>
      <protection/>
    </xf>
    <xf numFmtId="1" fontId="0" fillId="21" borderId="41" xfId="78" applyNumberFormat="1" applyFont="1" applyFill="1" applyBorder="1" applyAlignment="1" applyProtection="1">
      <alignment horizontal="center" vertical="center" wrapText="1"/>
      <protection locked="0"/>
    </xf>
    <xf numFmtId="3" fontId="0" fillId="4" borderId="41" xfId="78" applyNumberFormat="1" applyFont="1" applyFill="1" applyBorder="1" applyAlignment="1" applyProtection="1">
      <alignment horizontal="center" vertical="center" wrapText="1"/>
      <protection/>
    </xf>
    <xf numFmtId="2" fontId="0" fillId="4" borderId="41" xfId="78" applyNumberFormat="1" applyFont="1" applyFill="1" applyBorder="1" applyAlignment="1" applyProtection="1">
      <alignment horizontal="center" vertical="center" wrapText="1"/>
      <protection/>
    </xf>
    <xf numFmtId="187" fontId="0" fillId="4" borderId="41" xfId="78" applyNumberFormat="1" applyFont="1" applyFill="1" applyBorder="1" applyAlignment="1" applyProtection="1">
      <alignment horizontal="center" vertical="center" wrapText="1"/>
      <protection/>
    </xf>
    <xf numFmtId="10" fontId="0" fillId="4" borderId="41" xfId="78" applyNumberFormat="1" applyFont="1" applyFill="1" applyBorder="1" applyAlignment="1" applyProtection="1">
      <alignment horizontal="center" wrapText="1"/>
      <protection/>
    </xf>
    <xf numFmtId="2" fontId="0" fillId="21" borderId="42" xfId="78" applyNumberFormat="1" applyFont="1" applyFill="1" applyBorder="1" applyAlignment="1" applyProtection="1">
      <alignment horizontal="center" vertical="center" wrapText="1"/>
      <protection locked="0"/>
    </xf>
    <xf numFmtId="0" fontId="48" fillId="24" borderId="0" xfId="76" applyFont="1" applyFill="1" applyBorder="1" applyAlignment="1" applyProtection="1">
      <alignment wrapText="1"/>
      <protection/>
    </xf>
    <xf numFmtId="0" fontId="15" fillId="0" borderId="43" xfId="78" applyFont="1" applyFill="1" applyBorder="1" applyAlignment="1" applyProtection="1">
      <alignment horizontal="center" vertical="center" wrapText="1"/>
      <protection/>
    </xf>
    <xf numFmtId="0" fontId="15" fillId="0" borderId="44" xfId="78" applyFont="1" applyFill="1" applyBorder="1" applyAlignment="1" applyProtection="1">
      <alignment horizontal="center" vertical="center" wrapText="1"/>
      <protection/>
    </xf>
    <xf numFmtId="0" fontId="15" fillId="0" borderId="45" xfId="78" applyFont="1" applyFill="1" applyBorder="1" applyAlignment="1" applyProtection="1">
      <alignment horizontal="center" vertical="center" wrapText="1"/>
      <protection/>
    </xf>
    <xf numFmtId="0" fontId="0" fillId="0" borderId="46" xfId="78" applyFont="1" applyFill="1" applyBorder="1" applyAlignment="1" applyProtection="1">
      <alignment horizontal="center" vertical="center" wrapText="1"/>
      <protection/>
    </xf>
    <xf numFmtId="0" fontId="15" fillId="0" borderId="8" xfId="78" applyFont="1" applyFill="1" applyBorder="1" applyAlignment="1" applyProtection="1">
      <alignment horizontal="left" wrapText="1"/>
      <protection/>
    </xf>
    <xf numFmtId="0" fontId="15" fillId="0" borderId="8" xfId="78" applyFont="1" applyFill="1" applyBorder="1" applyAlignment="1" applyProtection="1">
      <alignment wrapText="1"/>
      <protection/>
    </xf>
    <xf numFmtId="0" fontId="0" fillId="0" borderId="8" xfId="78" applyFont="1" applyFill="1" applyBorder="1" applyAlignment="1" applyProtection="1">
      <alignment wrapText="1"/>
      <protection/>
    </xf>
    <xf numFmtId="0" fontId="0" fillId="0" borderId="8" xfId="78" applyFont="1" applyFill="1" applyBorder="1" applyAlignment="1" applyProtection="1">
      <alignment horizontal="left" vertical="center" wrapText="1" indent="1"/>
      <protection/>
    </xf>
    <xf numFmtId="0" fontId="0" fillId="0" borderId="8" xfId="78" applyFont="1" applyFill="1" applyBorder="1" applyAlignment="1" applyProtection="1">
      <alignment horizontal="left" vertical="center" wrapText="1" indent="1"/>
      <protection/>
    </xf>
    <xf numFmtId="0" fontId="0" fillId="0" borderId="8" xfId="83" applyFont="1" applyFill="1" applyBorder="1" applyAlignment="1" applyProtection="1">
      <alignment horizontal="left" wrapText="1"/>
      <protection/>
    </xf>
    <xf numFmtId="0" fontId="0" fillId="0" borderId="8" xfId="83" applyFont="1" applyFill="1" applyBorder="1" applyAlignment="1" applyProtection="1">
      <alignment horizontal="left" vertical="center" wrapText="1" indent="9"/>
      <protection/>
    </xf>
    <xf numFmtId="0" fontId="0" fillId="0" borderId="47" xfId="78" applyFont="1" applyFill="1" applyBorder="1" applyAlignment="1" applyProtection="1">
      <alignment wrapText="1"/>
      <protection/>
    </xf>
    <xf numFmtId="3" fontId="0" fillId="0" borderId="41" xfId="78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24" borderId="0" xfId="72" applyFont="1" applyFill="1" applyBorder="1" applyAlignment="1" applyProtection="1">
      <alignment wrapText="1"/>
      <protection/>
    </xf>
    <xf numFmtId="4" fontId="0" fillId="4" borderId="48" xfId="78" applyNumberFormat="1" applyFont="1" applyFill="1" applyBorder="1" applyAlignment="1" applyProtection="1">
      <alignment horizontal="center" wrapText="1"/>
      <protection/>
    </xf>
    <xf numFmtId="4" fontId="0" fillId="4" borderId="41" xfId="78" applyNumberFormat="1" applyFont="1" applyFill="1" applyBorder="1" applyAlignment="1" applyProtection="1">
      <alignment horizontal="center" wrapText="1"/>
      <protection/>
    </xf>
    <xf numFmtId="2" fontId="0" fillId="4" borderId="41" xfId="78" applyNumberFormat="1" applyFont="1" applyFill="1" applyBorder="1" applyAlignment="1" applyProtection="1">
      <alignment horizontal="center" wrapText="1"/>
      <protection/>
    </xf>
    <xf numFmtId="0" fontId="22" fillId="21" borderId="41" xfId="79" applyFont="1" applyFill="1" applyBorder="1" applyAlignment="1" applyProtection="1">
      <alignment horizontal="center" vertical="center" wrapText="1"/>
      <protection locked="0"/>
    </xf>
    <xf numFmtId="10" fontId="0" fillId="21" borderId="42" xfId="78" applyNumberFormat="1" applyFont="1" applyFill="1" applyBorder="1" applyAlignment="1" applyProtection="1">
      <alignment horizontal="center" wrapText="1"/>
      <protection locked="0"/>
    </xf>
    <xf numFmtId="0" fontId="15" fillId="0" borderId="8" xfId="83" applyFont="1" applyFill="1" applyBorder="1" applyAlignment="1" applyProtection="1">
      <alignment horizontal="left" wrapText="1"/>
      <protection/>
    </xf>
    <xf numFmtId="3" fontId="0" fillId="0" borderId="41" xfId="78" applyNumberFormat="1" applyFont="1" applyFill="1" applyBorder="1" applyAlignment="1" applyProtection="1">
      <alignment horizontal="center" wrapText="1"/>
      <protection/>
    </xf>
    <xf numFmtId="4" fontId="0" fillId="0" borderId="41" xfId="78" applyNumberFormat="1" applyFont="1" applyFill="1" applyBorder="1" applyAlignment="1" applyProtection="1">
      <alignment horizontal="center" wrapText="1"/>
      <protection/>
    </xf>
    <xf numFmtId="0" fontId="0" fillId="0" borderId="8" xfId="83" applyFont="1" applyFill="1" applyBorder="1" applyAlignment="1" applyProtection="1">
      <alignment horizontal="left" wrapText="1" indent="1"/>
      <protection/>
    </xf>
    <xf numFmtId="0" fontId="0" fillId="0" borderId="8" xfId="72" applyFont="1" applyFill="1" applyBorder="1" applyAlignment="1" applyProtection="1">
      <alignment horizontal="left" vertical="center" wrapText="1"/>
      <protection/>
    </xf>
    <xf numFmtId="0" fontId="0" fillId="0" borderId="8" xfId="78" applyNumberFormat="1" applyFont="1" applyFill="1" applyBorder="1" applyAlignment="1" applyProtection="1">
      <alignment horizontal="left" vertical="center" wrapText="1"/>
      <protection/>
    </xf>
    <xf numFmtId="0" fontId="0" fillId="0" borderId="8" xfId="78" applyFont="1" applyFill="1" applyBorder="1" applyAlignment="1" applyProtection="1">
      <alignment horizontal="left" wrapText="1"/>
      <protection/>
    </xf>
    <xf numFmtId="0" fontId="0" fillId="0" borderId="8" xfId="83" applyFont="1" applyFill="1" applyBorder="1" applyAlignment="1" applyProtection="1">
      <alignment wrapText="1"/>
      <protection/>
    </xf>
    <xf numFmtId="0" fontId="15" fillId="0" borderId="8" xfId="83" applyFont="1" applyFill="1" applyBorder="1" applyAlignment="1" applyProtection="1">
      <alignment vertical="center" wrapText="1"/>
      <protection/>
    </xf>
    <xf numFmtId="0" fontId="0" fillId="0" borderId="8" xfId="83" applyFont="1" applyFill="1" applyBorder="1" applyAlignment="1" applyProtection="1">
      <alignment horizontal="left" vertical="center" wrapText="1"/>
      <protection/>
    </xf>
    <xf numFmtId="0" fontId="15" fillId="0" borderId="8" xfId="83" applyFont="1" applyFill="1" applyBorder="1" applyAlignment="1" applyProtection="1">
      <alignment horizontal="left" vertical="center" wrapText="1"/>
      <protection/>
    </xf>
    <xf numFmtId="0" fontId="0" fillId="0" borderId="8" xfId="83" applyFont="1" applyFill="1" applyBorder="1" applyAlignment="1" applyProtection="1">
      <alignment vertical="center" wrapText="1"/>
      <protection/>
    </xf>
    <xf numFmtId="0" fontId="15" fillId="0" borderId="47" xfId="83" applyFont="1" applyFill="1" applyBorder="1" applyAlignment="1" applyProtection="1">
      <alignment vertical="center" wrapText="1"/>
      <protection/>
    </xf>
    <xf numFmtId="1" fontId="0" fillId="21" borderId="41" xfId="78" applyNumberFormat="1" applyFont="1" applyFill="1" applyBorder="1" applyAlignment="1" applyProtection="1">
      <alignment horizontal="center" wrapText="1"/>
      <protection locked="0"/>
    </xf>
    <xf numFmtId="2" fontId="0" fillId="21" borderId="41" xfId="78" applyNumberFormat="1" applyFont="1" applyFill="1" applyBorder="1" applyAlignment="1" applyProtection="1">
      <alignment horizontal="center" wrapText="1"/>
      <protection locked="0"/>
    </xf>
    <xf numFmtId="2" fontId="0" fillId="21" borderId="49" xfId="78" applyNumberFormat="1" applyFont="1" applyFill="1" applyBorder="1" applyAlignment="1" applyProtection="1">
      <alignment horizontal="center" wrapText="1"/>
      <protection locked="0"/>
    </xf>
    <xf numFmtId="0" fontId="0" fillId="26" borderId="50" xfId="70" applyFont="1" applyFill="1" applyBorder="1" applyAlignment="1" applyProtection="1">
      <alignment wrapText="1"/>
      <protection/>
    </xf>
    <xf numFmtId="0" fontId="0" fillId="26" borderId="51" xfId="70" applyFont="1" applyFill="1" applyBorder="1" applyAlignment="1" applyProtection="1">
      <alignment wrapText="1"/>
      <protection/>
    </xf>
    <xf numFmtId="0" fontId="0" fillId="0" borderId="0" xfId="70" applyFont="1" applyBorder="1" applyAlignment="1" applyProtection="1">
      <alignment wrapText="1"/>
      <protection/>
    </xf>
    <xf numFmtId="0" fontId="0" fillId="0" borderId="0" xfId="70" applyFont="1" applyBorder="1" applyAlignment="1" applyProtection="1">
      <alignment wrapText="1"/>
      <protection/>
    </xf>
    <xf numFmtId="0" fontId="0" fillId="24" borderId="0" xfId="70" applyFont="1" applyFill="1" applyBorder="1" applyAlignment="1" applyProtection="1">
      <alignment wrapText="1"/>
      <protection/>
    </xf>
    <xf numFmtId="0" fontId="48" fillId="24" borderId="0" xfId="70" applyFont="1" applyFill="1" applyBorder="1" applyAlignment="1" applyProtection="1">
      <alignment wrapText="1"/>
      <protection/>
    </xf>
    <xf numFmtId="0" fontId="0" fillId="0" borderId="0" xfId="70" applyFont="1" applyBorder="1">
      <alignment/>
      <protection/>
    </xf>
    <xf numFmtId="0" fontId="48" fillId="24" borderId="11" xfId="70" applyFont="1" applyFill="1" applyBorder="1">
      <alignment/>
      <protection/>
    </xf>
    <xf numFmtId="0" fontId="0" fillId="24" borderId="52" xfId="70" applyFont="1" applyFill="1" applyBorder="1">
      <alignment/>
      <protection/>
    </xf>
    <xf numFmtId="1" fontId="0" fillId="4" borderId="41" xfId="78" applyNumberFormat="1" applyFont="1" applyFill="1" applyBorder="1" applyAlignment="1" applyProtection="1">
      <alignment horizontal="center" vertical="center" wrapText="1"/>
      <protection/>
    </xf>
    <xf numFmtId="49" fontId="42" fillId="0" borderId="0" xfId="51" applyNumberFormat="1" applyFont="1" applyAlignment="1" applyProtection="1">
      <alignment horizontal="center" vertical="center"/>
      <protection/>
    </xf>
    <xf numFmtId="4" fontId="0" fillId="21" borderId="24" xfId="78" applyNumberFormat="1" applyFont="1" applyFill="1" applyBorder="1" applyAlignment="1" applyProtection="1">
      <alignment horizontal="center" vertical="center" wrapText="1"/>
      <protection locked="0"/>
    </xf>
    <xf numFmtId="4" fontId="0" fillId="21" borderId="41" xfId="78" applyNumberFormat="1" applyFont="1" applyFill="1" applyBorder="1" applyAlignment="1" applyProtection="1">
      <alignment horizontal="center" wrapText="1"/>
      <protection locked="0"/>
    </xf>
    <xf numFmtId="49" fontId="0" fillId="24" borderId="3" xfId="74" applyFont="1" applyFill="1" applyBorder="1" applyAlignment="1" applyProtection="1">
      <alignment horizontal="right" vertical="center"/>
      <protection/>
    </xf>
    <xf numFmtId="49" fontId="0" fillId="24" borderId="53" xfId="74" applyFont="1" applyFill="1" applyBorder="1" applyAlignment="1" applyProtection="1">
      <alignment horizontal="right" vertical="center"/>
      <protection/>
    </xf>
    <xf numFmtId="49" fontId="0" fillId="24" borderId="54" xfId="74" applyFont="1" applyFill="1" applyBorder="1" applyAlignment="1" applyProtection="1">
      <alignment horizontal="right" vertical="center"/>
      <protection/>
    </xf>
    <xf numFmtId="49" fontId="0" fillId="24" borderId="55" xfId="74" applyFont="1" applyFill="1" applyBorder="1" applyAlignment="1" applyProtection="1">
      <alignment horizontal="right" vertical="center"/>
      <protection/>
    </xf>
    <xf numFmtId="49" fontId="15" fillId="0" borderId="3" xfId="74" applyFont="1" applyBorder="1" applyAlignment="1" applyProtection="1">
      <alignment horizontal="center" vertical="center"/>
      <protection/>
    </xf>
    <xf numFmtId="49" fontId="15" fillId="0" borderId="56" xfId="74" applyFont="1" applyBorder="1" applyAlignment="1" applyProtection="1">
      <alignment horizontal="center" vertical="center"/>
      <protection/>
    </xf>
    <xf numFmtId="49" fontId="49" fillId="21" borderId="57" xfId="52" applyNumberFormat="1" applyFont="1" applyFill="1" applyBorder="1" applyAlignment="1" applyProtection="1">
      <alignment horizontal="center" vertical="center" wrapText="1"/>
      <protection locked="0"/>
    </xf>
    <xf numFmtId="49" fontId="49" fillId="21" borderId="3" xfId="52" applyNumberFormat="1" applyFont="1" applyFill="1" applyBorder="1" applyAlignment="1" applyProtection="1">
      <alignment horizontal="center" vertical="center" wrapText="1"/>
      <protection locked="0"/>
    </xf>
    <xf numFmtId="49" fontId="49" fillId="21" borderId="56" xfId="52" applyNumberFormat="1" applyFont="1" applyFill="1" applyBorder="1" applyAlignment="1" applyProtection="1">
      <alignment horizontal="center" vertical="center" wrapText="1"/>
      <protection locked="0"/>
    </xf>
    <xf numFmtId="49" fontId="0" fillId="21" borderId="58" xfId="74" applyNumberFormat="1" applyFont="1" applyFill="1" applyBorder="1" applyAlignment="1" applyProtection="1">
      <alignment horizontal="center" vertical="center" wrapText="1"/>
      <protection locked="0"/>
    </xf>
    <xf numFmtId="49" fontId="0" fillId="21" borderId="54" xfId="74" applyNumberFormat="1" applyFont="1" applyFill="1" applyBorder="1" applyAlignment="1" applyProtection="1">
      <alignment horizontal="center" vertical="center" wrapText="1"/>
      <protection locked="0"/>
    </xf>
    <xf numFmtId="49" fontId="0" fillId="21" borderId="59" xfId="74" applyNumberFormat="1" applyFont="1" applyFill="1" applyBorder="1" applyAlignment="1" applyProtection="1">
      <alignment horizontal="center" vertical="center" wrapText="1"/>
      <protection locked="0"/>
    </xf>
    <xf numFmtId="49" fontId="0" fillId="21" borderId="57" xfId="74" applyFont="1" applyFill="1" applyBorder="1" applyAlignment="1" applyProtection="1">
      <alignment horizontal="center" vertical="center" wrapText="1"/>
      <protection locked="0"/>
    </xf>
    <xf numFmtId="49" fontId="0" fillId="21" borderId="3" xfId="74" applyFont="1" applyFill="1" applyBorder="1" applyAlignment="1" applyProtection="1">
      <alignment horizontal="center" vertical="center" wrapText="1"/>
      <protection locked="0"/>
    </xf>
    <xf numFmtId="49" fontId="0" fillId="21" borderId="56" xfId="74" applyFont="1" applyFill="1" applyBorder="1" applyAlignment="1" applyProtection="1">
      <alignment horizontal="center" vertical="center" wrapText="1"/>
      <protection locked="0"/>
    </xf>
    <xf numFmtId="49" fontId="49" fillId="21" borderId="57" xfId="51" applyNumberFormat="1" applyFont="1" applyFill="1" applyBorder="1" applyAlignment="1" applyProtection="1">
      <alignment horizontal="left" vertical="center" wrapText="1"/>
      <protection locked="0"/>
    </xf>
    <xf numFmtId="49" fontId="49" fillId="21" borderId="3" xfId="51" applyNumberFormat="1" applyFont="1" applyFill="1" applyBorder="1" applyAlignment="1" applyProtection="1">
      <alignment horizontal="left" vertical="center" wrapText="1"/>
      <protection locked="0"/>
    </xf>
    <xf numFmtId="49" fontId="49" fillId="21" borderId="56" xfId="51" applyNumberFormat="1" applyFont="1" applyFill="1" applyBorder="1" applyAlignment="1" applyProtection="1">
      <alignment horizontal="left" vertical="center" wrapText="1"/>
      <protection locked="0"/>
    </xf>
    <xf numFmtId="49" fontId="0" fillId="21" borderId="58" xfId="74" applyFont="1" applyFill="1" applyBorder="1" applyAlignment="1" applyProtection="1">
      <alignment horizontal="left" vertical="center" wrapText="1"/>
      <protection locked="0"/>
    </xf>
    <xf numFmtId="49" fontId="0" fillId="21" borderId="54" xfId="74" applyFont="1" applyFill="1" applyBorder="1" applyAlignment="1" applyProtection="1">
      <alignment horizontal="left" vertical="center" wrapText="1"/>
      <protection locked="0"/>
    </xf>
    <xf numFmtId="49" fontId="0" fillId="21" borderId="59" xfId="74" applyFont="1" applyFill="1" applyBorder="1" applyAlignment="1" applyProtection="1">
      <alignment horizontal="left" vertical="center" wrapText="1"/>
      <protection locked="0"/>
    </xf>
    <xf numFmtId="49" fontId="0" fillId="21" borderId="57" xfId="74" applyNumberFormat="1" applyFont="1" applyFill="1" applyBorder="1" applyAlignment="1" applyProtection="1">
      <alignment horizontal="left" vertical="center" wrapText="1"/>
      <protection locked="0"/>
    </xf>
    <xf numFmtId="49" fontId="0" fillId="21" borderId="3" xfId="74" applyNumberFormat="1" applyFont="1" applyFill="1" applyBorder="1" applyAlignment="1" applyProtection="1">
      <alignment horizontal="left" vertical="center" wrapText="1"/>
      <protection locked="0"/>
    </xf>
    <xf numFmtId="49" fontId="0" fillId="21" borderId="56" xfId="74" applyNumberFormat="1" applyFont="1" applyFill="1" applyBorder="1" applyAlignment="1" applyProtection="1">
      <alignment horizontal="left" vertical="center" wrapText="1"/>
      <protection locked="0"/>
    </xf>
    <xf numFmtId="0" fontId="23" fillId="2" borderId="34" xfId="70" applyFont="1" applyFill="1" applyBorder="1" applyAlignment="1" applyProtection="1">
      <alignment horizontal="center" vertical="center" wrapText="1"/>
      <protection/>
    </xf>
    <xf numFmtId="0" fontId="15" fillId="2" borderId="60" xfId="70" applyFont="1" applyFill="1" applyBorder="1" applyAlignment="1" applyProtection="1">
      <alignment horizontal="center" vertical="center" wrapText="1"/>
      <protection/>
    </xf>
    <xf numFmtId="0" fontId="15" fillId="2" borderId="36" xfId="70" applyFont="1" applyFill="1" applyBorder="1" applyAlignment="1" applyProtection="1">
      <alignment horizontal="center" vertical="center" wrapText="1"/>
      <protection/>
    </xf>
    <xf numFmtId="0" fontId="23" fillId="0" borderId="34" xfId="70" applyFont="1" applyFill="1" applyBorder="1" applyAlignment="1" applyProtection="1">
      <alignment horizontal="center" vertical="center" wrapText="1"/>
      <protection/>
    </xf>
    <xf numFmtId="0" fontId="23" fillId="0" borderId="60" xfId="70" applyFont="1" applyFill="1" applyBorder="1" applyAlignment="1" applyProtection="1">
      <alignment horizontal="center" vertical="center" wrapText="1"/>
      <protection/>
    </xf>
    <xf numFmtId="0" fontId="23" fillId="0" borderId="36" xfId="70" applyFont="1" applyFill="1" applyBorder="1" applyAlignment="1" applyProtection="1">
      <alignment horizontal="center" vertical="center" wrapText="1"/>
      <protection/>
    </xf>
    <xf numFmtId="0" fontId="22" fillId="21" borderId="38" xfId="79" applyFont="1" applyFill="1" applyBorder="1" applyAlignment="1" applyProtection="1">
      <alignment horizontal="center" vertical="center" wrapText="1"/>
      <protection locked="0"/>
    </xf>
    <xf numFmtId="0" fontId="22" fillId="21" borderId="61" xfId="79" applyFont="1" applyFill="1" applyBorder="1" applyAlignment="1" applyProtection="1">
      <alignment horizontal="center" vertical="center" wrapText="1"/>
      <protection locked="0"/>
    </xf>
    <xf numFmtId="0" fontId="22" fillId="24" borderId="62" xfId="81" applyFont="1" applyFill="1" applyBorder="1" applyAlignment="1" applyProtection="1">
      <alignment horizontal="center" vertical="center" wrapText="1"/>
      <protection/>
    </xf>
    <xf numFmtId="0" fontId="22" fillId="24" borderId="63" xfId="81" applyFont="1" applyFill="1" applyBorder="1" applyAlignment="1" applyProtection="1">
      <alignment horizontal="center" vertical="center" wrapText="1"/>
      <protection/>
    </xf>
    <xf numFmtId="0" fontId="22" fillId="24" borderId="64" xfId="81" applyFont="1" applyFill="1" applyBorder="1" applyAlignment="1" applyProtection="1">
      <alignment horizontal="center" vertical="center" wrapText="1"/>
      <protection/>
    </xf>
    <xf numFmtId="0" fontId="22" fillId="24" borderId="27" xfId="81" applyFont="1" applyFill="1" applyBorder="1" applyAlignment="1" applyProtection="1">
      <alignment horizontal="center" vertical="center" wrapText="1"/>
      <protection/>
    </xf>
    <xf numFmtId="0" fontId="22" fillId="24" borderId="26" xfId="79" applyFont="1" applyFill="1" applyBorder="1" applyAlignment="1" applyProtection="1">
      <alignment horizontal="center" vertical="center" wrapText="1"/>
      <protection/>
    </xf>
    <xf numFmtId="0" fontId="22" fillId="24" borderId="65" xfId="81" applyFont="1" applyFill="1" applyBorder="1" applyAlignment="1" applyProtection="1">
      <alignment horizontal="center" vertical="center" wrapText="1"/>
      <protection/>
    </xf>
    <xf numFmtId="0" fontId="22" fillId="24" borderId="66" xfId="81" applyFont="1" applyFill="1" applyBorder="1" applyAlignment="1" applyProtection="1">
      <alignment horizontal="center" vertical="center" wrapText="1"/>
      <protection/>
    </xf>
    <xf numFmtId="0" fontId="22" fillId="21" borderId="35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60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67" xfId="81" applyNumberFormat="1" applyFont="1" applyFill="1" applyBorder="1" applyAlignment="1" applyProtection="1">
      <alignment horizontal="center" vertical="center" wrapText="1"/>
      <protection locked="0"/>
    </xf>
    <xf numFmtId="0" fontId="43" fillId="0" borderId="16" xfId="79" applyFont="1" applyFill="1" applyBorder="1" applyAlignment="1" applyProtection="1">
      <alignment horizontal="right" vertical="center" wrapText="1"/>
      <protection/>
    </xf>
    <xf numFmtId="0" fontId="43" fillId="0" borderId="39" xfId="79" applyFont="1" applyFill="1" applyBorder="1" applyAlignment="1" applyProtection="1">
      <alignment horizontal="right" vertical="center" wrapText="1"/>
      <protection/>
    </xf>
    <xf numFmtId="0" fontId="43" fillId="2" borderId="34" xfId="79" applyFont="1" applyFill="1" applyBorder="1" applyAlignment="1" applyProtection="1">
      <alignment horizontal="center" vertical="center" wrapText="1"/>
      <protection/>
    </xf>
    <xf numFmtId="0" fontId="43" fillId="2" borderId="60" xfId="79" applyFont="1" applyFill="1" applyBorder="1" applyAlignment="1" applyProtection="1">
      <alignment horizontal="center" vertical="center" wrapText="1"/>
      <protection/>
    </xf>
    <xf numFmtId="0" fontId="43" fillId="2" borderId="36" xfId="79" applyFont="1" applyFill="1" applyBorder="1" applyAlignment="1" applyProtection="1">
      <alignment horizontal="center" vertical="center" wrapText="1"/>
      <protection/>
    </xf>
    <xf numFmtId="0" fontId="22" fillId="24" borderId="40" xfId="79" applyFont="1" applyFill="1" applyBorder="1" applyAlignment="1" applyProtection="1">
      <alignment horizontal="center" vertical="center" wrapText="1"/>
      <protection/>
    </xf>
    <xf numFmtId="0" fontId="22" fillId="24" borderId="68" xfId="79" applyFont="1" applyFill="1" applyBorder="1" applyAlignment="1" applyProtection="1">
      <alignment horizontal="center" vertical="center" wrapText="1"/>
      <protection/>
    </xf>
    <xf numFmtId="0" fontId="22" fillId="21" borderId="68" xfId="79" applyFont="1" applyFill="1" applyBorder="1" applyAlignment="1" applyProtection="1">
      <alignment horizontal="center" vertical="center" wrapText="1"/>
      <protection locked="0"/>
    </xf>
    <xf numFmtId="0" fontId="22" fillId="21" borderId="69" xfId="79" applyFont="1" applyFill="1" applyBorder="1" applyAlignment="1" applyProtection="1">
      <alignment horizontal="center" vertical="center" wrapText="1"/>
      <protection locked="0"/>
    </xf>
    <xf numFmtId="0" fontId="44" fillId="4" borderId="68" xfId="79" applyFont="1" applyFill="1" applyBorder="1" applyAlignment="1" applyProtection="1">
      <alignment horizontal="center" vertical="center" wrapText="1"/>
      <protection/>
    </xf>
    <xf numFmtId="0" fontId="44" fillId="4" borderId="69" xfId="79" applyFont="1" applyFill="1" applyBorder="1" applyAlignment="1" applyProtection="1">
      <alignment horizontal="center" vertical="center" wrapText="1"/>
      <protection/>
    </xf>
    <xf numFmtId="0" fontId="0" fillId="21" borderId="37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70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71" xfId="81" applyNumberFormat="1" applyFont="1" applyFill="1" applyBorder="1" applyAlignment="1" applyProtection="1">
      <alignment horizontal="center" vertical="center" wrapText="1"/>
      <protection locked="0"/>
    </xf>
    <xf numFmtId="0" fontId="23" fillId="24" borderId="37" xfId="79" applyFont="1" applyFill="1" applyBorder="1" applyAlignment="1" applyProtection="1">
      <alignment horizontal="center" vertical="center" wrapText="1"/>
      <protection/>
    </xf>
    <xf numFmtId="0" fontId="23" fillId="24" borderId="70" xfId="79" applyFont="1" applyFill="1" applyBorder="1" applyAlignment="1" applyProtection="1">
      <alignment horizontal="center" vertical="center" wrapText="1"/>
      <protection/>
    </xf>
    <xf numFmtId="0" fontId="23" fillId="24" borderId="71" xfId="79" applyFont="1" applyFill="1" applyBorder="1" applyAlignment="1" applyProtection="1">
      <alignment horizontal="center" vertical="center" wrapText="1"/>
      <protection/>
    </xf>
    <xf numFmtId="0" fontId="22" fillId="21" borderId="38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72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73" xfId="81" applyNumberFormat="1" applyFont="1" applyFill="1" applyBorder="1" applyAlignment="1" applyProtection="1">
      <alignment horizontal="center" vertical="center" wrapText="1"/>
      <protection locked="0"/>
    </xf>
    <xf numFmtId="0" fontId="22" fillId="20" borderId="65" xfId="79" applyFont="1" applyFill="1" applyBorder="1" applyAlignment="1" applyProtection="1">
      <alignment horizontal="center" vertical="top" wrapText="1"/>
      <protection/>
    </xf>
    <xf numFmtId="0" fontId="22" fillId="20" borderId="66" xfId="79" applyFont="1" applyFill="1" applyBorder="1" applyAlignment="1" applyProtection="1">
      <alignment horizontal="center" vertical="top" wrapText="1"/>
      <protection/>
    </xf>
    <xf numFmtId="0" fontId="22" fillId="24" borderId="25" xfId="79" applyFont="1" applyFill="1" applyBorder="1" applyAlignment="1" applyProtection="1">
      <alignment horizontal="center" vertical="center" wrapText="1"/>
      <protection/>
    </xf>
    <xf numFmtId="0" fontId="0" fillId="21" borderId="37" xfId="81" applyNumberFormat="1" applyFont="1" applyFill="1" applyBorder="1" applyAlignment="1" applyProtection="1">
      <alignment horizontal="center" vertical="center" wrapText="1"/>
      <protection locked="0"/>
    </xf>
    <xf numFmtId="0" fontId="0" fillId="4" borderId="74" xfId="0" applyNumberFormat="1" applyFont="1" applyFill="1" applyBorder="1" applyAlignment="1" applyProtection="1">
      <alignment horizontal="center" vertical="center" wrapText="1"/>
      <protection/>
    </xf>
    <xf numFmtId="0" fontId="0" fillId="4" borderId="75" xfId="0" applyNumberFormat="1" applyFont="1" applyFill="1" applyBorder="1" applyAlignment="1" applyProtection="1">
      <alignment horizontal="center" vertical="center" wrapText="1"/>
      <protection/>
    </xf>
    <xf numFmtId="0" fontId="0" fillId="4" borderId="76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78" applyFont="1" applyFill="1" applyBorder="1" applyAlignment="1" applyProtection="1">
      <alignment horizontal="center" vertical="center" wrapText="1"/>
      <protection/>
    </xf>
    <xf numFmtId="0" fontId="15" fillId="2" borderId="19" xfId="78" applyFont="1" applyFill="1" applyBorder="1" applyAlignment="1" applyProtection="1">
      <alignment horizontal="center" vertical="center" wrapText="1"/>
      <protection/>
    </xf>
    <xf numFmtId="0" fontId="15" fillId="2" borderId="20" xfId="78" applyFont="1" applyFill="1" applyBorder="1" applyAlignment="1" applyProtection="1">
      <alignment horizontal="center" vertical="center" wrapText="1"/>
      <protection/>
    </xf>
    <xf numFmtId="0" fontId="15" fillId="2" borderId="18" xfId="78" applyFont="1" applyFill="1" applyBorder="1" applyAlignment="1" applyProtection="1">
      <alignment horizontal="center" vertical="center" wrapText="1"/>
      <protection/>
    </xf>
    <xf numFmtId="0" fontId="15" fillId="2" borderId="15" xfId="78" applyFont="1" applyFill="1" applyBorder="1" applyAlignment="1" applyProtection="1">
      <alignment horizontal="center" vertical="center" wrapText="1"/>
      <protection/>
    </xf>
    <xf numFmtId="0" fontId="15" fillId="2" borderId="16" xfId="78" applyFont="1" applyFill="1" applyBorder="1" applyAlignment="1" applyProtection="1">
      <alignment horizontal="center" vertical="center" wrapText="1"/>
      <protection/>
    </xf>
    <xf numFmtId="0" fontId="15" fillId="2" borderId="39" xfId="78" applyFont="1" applyFill="1" applyBorder="1" applyAlignment="1" applyProtection="1">
      <alignment horizontal="center" vertical="center" wrapText="1"/>
      <protection/>
    </xf>
    <xf numFmtId="0" fontId="0" fillId="2" borderId="17" xfId="78" applyFont="1" applyFill="1" applyBorder="1" applyAlignment="1" applyProtection="1">
      <alignment horizontal="center" vertical="center" wrapText="1"/>
      <protection/>
    </xf>
    <xf numFmtId="0" fontId="0" fillId="2" borderId="0" xfId="78" applyFont="1" applyFill="1" applyBorder="1" applyAlignment="1" applyProtection="1">
      <alignment horizontal="center" vertical="center" wrapText="1"/>
      <protection/>
    </xf>
    <xf numFmtId="0" fontId="0" fillId="2" borderId="11" xfId="78" applyFont="1" applyFill="1" applyBorder="1" applyAlignment="1" applyProtection="1">
      <alignment horizontal="center" vertical="center" wrapText="1"/>
      <protection/>
    </xf>
    <xf numFmtId="0" fontId="15" fillId="20" borderId="77" xfId="78" applyFont="1" applyFill="1" applyBorder="1" applyAlignment="1" applyProtection="1">
      <alignment horizontal="center" vertical="center" wrapText="1"/>
      <protection/>
    </xf>
    <xf numFmtId="0" fontId="15" fillId="20" borderId="60" xfId="78" applyFont="1" applyFill="1" applyBorder="1" applyAlignment="1" applyProtection="1">
      <alignment horizontal="center" vertical="center" wrapText="1"/>
      <protection/>
    </xf>
    <xf numFmtId="0" fontId="15" fillId="20" borderId="49" xfId="78" applyFont="1" applyFill="1" applyBorder="1" applyAlignment="1" applyProtection="1">
      <alignment horizontal="center" vertical="center" wrapText="1"/>
      <protection/>
    </xf>
    <xf numFmtId="0" fontId="15" fillId="20" borderId="78" xfId="78" applyFont="1" applyFill="1" applyBorder="1" applyAlignment="1" applyProtection="1">
      <alignment horizontal="center" vertical="center" wrapText="1"/>
      <protection/>
    </xf>
    <xf numFmtId="0" fontId="15" fillId="20" borderId="79" xfId="78" applyFont="1" applyFill="1" applyBorder="1" applyAlignment="1" applyProtection="1">
      <alignment horizontal="center" vertical="center" wrapText="1"/>
      <protection/>
    </xf>
    <xf numFmtId="0" fontId="15" fillId="20" borderId="80" xfId="78" applyFont="1" applyFill="1" applyBorder="1" applyAlignment="1" applyProtection="1">
      <alignment horizontal="center" vertical="center" wrapText="1"/>
      <protection/>
    </xf>
    <xf numFmtId="0" fontId="0" fillId="0" borderId="81" xfId="78" applyFont="1" applyFill="1" applyBorder="1" applyAlignment="1" applyProtection="1">
      <alignment horizontal="center" vertical="center" wrapText="1"/>
      <protection/>
    </xf>
    <xf numFmtId="0" fontId="0" fillId="0" borderId="82" xfId="78" applyFont="1" applyFill="1" applyBorder="1" applyAlignment="1" applyProtection="1">
      <alignment horizontal="center" vertical="center" wrapText="1"/>
      <protection/>
    </xf>
    <xf numFmtId="0" fontId="0" fillId="0" borderId="83" xfId="78" applyFont="1" applyFill="1" applyBorder="1" applyAlignment="1" applyProtection="1">
      <alignment horizontal="center" vertical="center" wrapText="1"/>
      <protection/>
    </xf>
    <xf numFmtId="0" fontId="0" fillId="0" borderId="84" xfId="78" applyFont="1" applyFill="1" applyBorder="1" applyAlignment="1" applyProtection="1">
      <alignment horizontal="center" vertical="center" wrapText="1"/>
      <protection/>
    </xf>
    <xf numFmtId="0" fontId="0" fillId="0" borderId="46" xfId="72" applyFont="1" applyFill="1" applyBorder="1" applyAlignment="1" applyProtection="1">
      <alignment horizontal="center" vertical="center" wrapText="1"/>
      <protection/>
    </xf>
    <xf numFmtId="0" fontId="0" fillId="0" borderId="84" xfId="72" applyFont="1" applyFill="1" applyBorder="1" applyAlignment="1" applyProtection="1">
      <alignment horizontal="center" vertical="center" wrapText="1"/>
      <protection/>
    </xf>
    <xf numFmtId="0" fontId="15" fillId="20" borderId="77" xfId="78" applyNumberFormat="1" applyFont="1" applyFill="1" applyBorder="1" applyAlignment="1" applyProtection="1">
      <alignment horizontal="center" vertical="center" wrapText="1"/>
      <protection/>
    </xf>
    <xf numFmtId="0" fontId="15" fillId="20" borderId="60" xfId="78" applyNumberFormat="1" applyFont="1" applyFill="1" applyBorder="1" applyAlignment="1" applyProtection="1">
      <alignment horizontal="center" vertical="center" wrapText="1"/>
      <protection/>
    </xf>
    <xf numFmtId="0" fontId="15" fillId="20" borderId="49" xfId="78" applyNumberFormat="1" applyFont="1" applyFill="1" applyBorder="1" applyAlignment="1" applyProtection="1">
      <alignment horizontal="center" vertical="center" wrapText="1"/>
      <protection/>
    </xf>
    <xf numFmtId="0" fontId="0" fillId="0" borderId="46" xfId="78" applyNumberFormat="1" applyFont="1" applyFill="1" applyBorder="1" applyAlignment="1" applyProtection="1">
      <alignment horizontal="center" vertical="center" wrapText="1"/>
      <protection/>
    </xf>
    <xf numFmtId="0" fontId="0" fillId="0" borderId="81" xfId="78" applyNumberFormat="1" applyFont="1" applyFill="1" applyBorder="1" applyAlignment="1" applyProtection="1">
      <alignment horizontal="center" vertical="center" wrapText="1"/>
      <protection/>
    </xf>
    <xf numFmtId="0" fontId="0" fillId="0" borderId="82" xfId="78" applyNumberFormat="1" applyFont="1" applyFill="1" applyBorder="1" applyAlignment="1" applyProtection="1">
      <alignment horizontal="center" vertical="center" wrapText="1"/>
      <protection/>
    </xf>
    <xf numFmtId="0" fontId="0" fillId="0" borderId="83" xfId="78" applyNumberFormat="1" applyFont="1" applyFill="1" applyBorder="1" applyAlignment="1" applyProtection="1">
      <alignment horizontal="center" vertical="center" wrapText="1"/>
      <protection/>
    </xf>
    <xf numFmtId="0" fontId="15" fillId="20" borderId="85" xfId="78" applyFont="1" applyFill="1" applyBorder="1" applyAlignment="1" applyProtection="1">
      <alignment horizontal="center" vertical="center" wrapText="1"/>
      <protection/>
    </xf>
    <xf numFmtId="0" fontId="15" fillId="20" borderId="86" xfId="78" applyFont="1" applyFill="1" applyBorder="1" applyAlignment="1" applyProtection="1">
      <alignment horizontal="center" vertical="center" wrapText="1"/>
      <protection/>
    </xf>
    <xf numFmtId="0" fontId="15" fillId="20" borderId="87" xfId="78" applyFont="1" applyFill="1" applyBorder="1" applyAlignment="1" applyProtection="1">
      <alignment horizontal="center" vertical="center" wrapText="1"/>
      <protection/>
    </xf>
    <xf numFmtId="0" fontId="15" fillId="2" borderId="15" xfId="80" applyFont="1" applyFill="1" applyBorder="1" applyAlignment="1" applyProtection="1">
      <alignment horizontal="center" vertical="center" wrapText="1"/>
      <protection/>
    </xf>
    <xf numFmtId="0" fontId="15" fillId="2" borderId="16" xfId="80" applyFont="1" applyFill="1" applyBorder="1" applyAlignment="1" applyProtection="1">
      <alignment horizontal="center" vertical="center" wrapText="1"/>
      <protection/>
    </xf>
    <xf numFmtId="0" fontId="15" fillId="2" borderId="39" xfId="80" applyFont="1" applyFill="1" applyBorder="1" applyAlignment="1" applyProtection="1">
      <alignment horizontal="center" vertical="center" wrapText="1"/>
      <protection/>
    </xf>
    <xf numFmtId="0" fontId="47" fillId="2" borderId="19" xfId="80" applyFont="1" applyFill="1" applyBorder="1" applyAlignment="1" applyProtection="1">
      <alignment horizontal="center" vertical="center" wrapText="1"/>
      <protection/>
    </xf>
    <xf numFmtId="0" fontId="47" fillId="2" borderId="20" xfId="80" applyFont="1" applyFill="1" applyBorder="1" applyAlignment="1" applyProtection="1">
      <alignment horizontal="center" vertical="center" wrapText="1"/>
      <protection/>
    </xf>
    <xf numFmtId="0" fontId="47" fillId="2" borderId="18" xfId="80" applyFont="1" applyFill="1" applyBorder="1" applyAlignment="1" applyProtection="1">
      <alignment horizontal="center" vertical="center" wrapText="1"/>
      <protection/>
    </xf>
    <xf numFmtId="0" fontId="49" fillId="26" borderId="88" xfId="51" applyFont="1" applyFill="1" applyBorder="1" applyAlignment="1" applyProtection="1">
      <alignment horizontal="center" vertical="center" wrapText="1"/>
      <protection/>
    </xf>
    <xf numFmtId="0" fontId="49" fillId="26" borderId="50" xfId="51" applyFont="1" applyFill="1" applyBorder="1" applyAlignment="1" applyProtection="1">
      <alignment horizontal="center" vertical="center" wrapText="1"/>
      <protection/>
    </xf>
    <xf numFmtId="0" fontId="0" fillId="21" borderId="78" xfId="80" applyFont="1" applyFill="1" applyBorder="1" applyAlignment="1" applyProtection="1">
      <alignment horizontal="left" vertical="center" wrapText="1"/>
      <protection locked="0"/>
    </xf>
    <xf numFmtId="0" fontId="0" fillId="21" borderId="79" xfId="80" applyFont="1" applyFill="1" applyBorder="1" applyAlignment="1" applyProtection="1">
      <alignment horizontal="left" vertical="center" wrapText="1"/>
      <protection locked="0"/>
    </xf>
    <xf numFmtId="0" fontId="0" fillId="21" borderId="80" xfId="80" applyFont="1" applyFill="1" applyBorder="1" applyAlignment="1" applyProtection="1">
      <alignment horizontal="left" vertical="center" wrapText="1"/>
      <protection locked="0"/>
    </xf>
    <xf numFmtId="0" fontId="0" fillId="21" borderId="89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90" xfId="80" applyFont="1" applyFill="1" applyBorder="1" applyAlignment="1" applyProtection="1">
      <alignment horizontal="left" vertical="center" wrapText="1"/>
      <protection locked="0"/>
    </xf>
    <xf numFmtId="0" fontId="0" fillId="21" borderId="15" xfId="80" applyFont="1" applyFill="1" applyBorder="1" applyAlignment="1" applyProtection="1">
      <alignment horizontal="left" vertical="center" wrapText="1"/>
      <protection locked="0"/>
    </xf>
    <xf numFmtId="0" fontId="0" fillId="21" borderId="16" xfId="80" applyFont="1" applyFill="1" applyBorder="1" applyAlignment="1" applyProtection="1">
      <alignment horizontal="left" vertical="center" wrapText="1"/>
      <protection locked="0"/>
    </xf>
    <xf numFmtId="0" fontId="0" fillId="21" borderId="91" xfId="80" applyFont="1" applyFill="1" applyBorder="1" applyAlignment="1" applyProtection="1">
      <alignment horizontal="left" vertical="center" wrapText="1"/>
      <protection locked="0"/>
    </xf>
    <xf numFmtId="0" fontId="0" fillId="21" borderId="17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90" xfId="80" applyFont="1" applyFill="1" applyBorder="1" applyAlignment="1" applyProtection="1">
      <alignment horizontal="left" vertical="center" wrapText="1"/>
      <protection locked="0"/>
    </xf>
  </cellXfs>
  <cellStyles count="89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Гиперссылка_TR.TARIFF.AUTO.P.M.2.16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и наименования показателей" xfId="65"/>
    <cellStyle name="Мой заголовок" xfId="66"/>
    <cellStyle name="Мой заголовок листа" xfId="67"/>
    <cellStyle name="Название" xfId="68"/>
    <cellStyle name="Нейтральный" xfId="69"/>
    <cellStyle name="Обычный_BALANCE.VODOSN.2008YEAR" xfId="70"/>
    <cellStyle name="Обычный_BALANCE.VODOSN.2008YEAR_JKK.33.VS.1.77" xfId="71"/>
    <cellStyle name="Обычный_P48v001VS" xfId="72"/>
    <cellStyle name="Обычный_PRIL1.ELECTR" xfId="73"/>
    <cellStyle name="Обычный_PRIL4.JKU.7.28(04.03.2009)" xfId="74"/>
    <cellStyle name="Обычный_reest_org" xfId="75"/>
    <cellStyle name="Обычный_Вода" xfId="76"/>
    <cellStyle name="Обычный_ЖКУ_проект3" xfId="77"/>
    <cellStyle name="Обычный_Калькуляция воды" xfId="78"/>
    <cellStyle name="Обычный_Мониторинг инвестиций" xfId="79"/>
    <cellStyle name="Обычный_Мониторинг по тарифам ТОWRK_BU" xfId="80"/>
    <cellStyle name="Обычный_Мониторинг ФОТ" xfId="81"/>
    <cellStyle name="Обычный_Мониторирг по ВО на 2008 год jd" xfId="82"/>
    <cellStyle name="Обычный_тарифы на 2002г с 1-01" xfId="83"/>
    <cellStyle name="Followed Hyperlink" xfId="84"/>
    <cellStyle name="Плохой" xfId="85"/>
    <cellStyle name="Поле ввода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Текстовый" xfId="93"/>
    <cellStyle name="Тысячи [0]_3Com" xfId="94"/>
    <cellStyle name="Тысячи_3Com" xfId="95"/>
    <cellStyle name="Comma" xfId="96"/>
    <cellStyle name="Comma [0]" xfId="97"/>
    <cellStyle name="Формула" xfId="98"/>
    <cellStyle name="ФормулаВБ" xfId="99"/>
    <cellStyle name="ФормулаНаКонтроль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609600</xdr:colOff>
      <xdr:row>99</xdr:row>
      <xdr:rowOff>66675</xdr:rowOff>
    </xdr:from>
    <xdr:to>
      <xdr:col>13</xdr:col>
      <xdr:colOff>9525</xdr:colOff>
      <xdr:row>101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5754350"/>
          <a:ext cx="2257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600075</xdr:colOff>
      <xdr:row>92</xdr:row>
      <xdr:rowOff>76200</xdr:rowOff>
    </xdr:from>
    <xdr:to>
      <xdr:col>13</xdr:col>
      <xdr:colOff>19050</xdr:colOff>
      <xdr:row>92</xdr:row>
      <xdr:rowOff>371475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14354175"/>
          <a:ext cx="2276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8</xdr:row>
      <xdr:rowOff>38100</xdr:rowOff>
    </xdr:from>
    <xdr:to>
      <xdr:col>7</xdr:col>
      <xdr:colOff>752475</xdr:colOff>
      <xdr:row>8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20002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847725</xdr:colOff>
      <xdr:row>13</xdr:row>
      <xdr:rowOff>38100</xdr:rowOff>
    </xdr:from>
    <xdr:to>
      <xdr:col>5</xdr:col>
      <xdr:colOff>2752725</xdr:colOff>
      <xdr:row>13</xdr:row>
      <xdr:rowOff>314325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38671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IPugaeva@fstrf.ru;dsafronov@fstrf.ru?subject=&#1045;&#1048;&#1040;&#1057;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C1:Q102"/>
  <sheetViews>
    <sheetView showGridLines="0" zoomScalePageLayoutView="0" workbookViewId="0" topLeftCell="C62">
      <selection activeCell="I101" sqref="I101"/>
    </sheetView>
  </sheetViews>
  <sheetFormatPr defaultColWidth="9.140625" defaultRowHeight="11.25"/>
  <cols>
    <col min="1" max="2" width="0" style="58" hidden="1" customWidth="1"/>
    <col min="3" max="3" width="2.7109375" style="58" customWidth="1"/>
    <col min="4" max="4" width="4.140625" style="58" customWidth="1"/>
    <col min="5" max="13" width="10.7109375" style="58" customWidth="1"/>
    <col min="14" max="14" width="4.140625" style="58" customWidth="1"/>
    <col min="15" max="15" width="2.7109375" style="58" customWidth="1"/>
    <col min="16" max="16384" width="9.140625" style="58" customWidth="1"/>
  </cols>
  <sheetData>
    <row r="1" spans="3:15" ht="11.25" customHeight="1" hidden="1"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3:15" ht="11.25" customHeight="1"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3:15" ht="15" customHeight="1">
      <c r="C3" s="59"/>
      <c r="D3" s="60"/>
      <c r="E3" s="61"/>
      <c r="F3" s="61"/>
      <c r="G3" s="61"/>
      <c r="H3" s="61"/>
      <c r="I3" s="61"/>
      <c r="J3" s="61"/>
      <c r="K3" s="61"/>
      <c r="L3" s="61"/>
      <c r="M3" s="61"/>
      <c r="N3" s="129" t="str">
        <f>"Версия "&amp;GetVersion()</f>
        <v>Версия 5.5.1</v>
      </c>
      <c r="O3" s="59"/>
    </row>
    <row r="4" spans="3:15" ht="37.5" customHeight="1">
      <c r="C4" s="59"/>
      <c r="D4" s="62"/>
      <c r="E4" s="216" t="s">
        <v>561</v>
      </c>
      <c r="F4" s="217"/>
      <c r="G4" s="217"/>
      <c r="H4" s="217"/>
      <c r="I4" s="217"/>
      <c r="J4" s="217"/>
      <c r="K4" s="217"/>
      <c r="L4" s="217"/>
      <c r="M4" s="218"/>
      <c r="N4" s="63"/>
      <c r="O4" s="59"/>
    </row>
    <row r="5" spans="3:15" ht="12" customHeight="1">
      <c r="C5" s="59"/>
      <c r="D5" s="62"/>
      <c r="E5" s="64"/>
      <c r="F5" s="64"/>
      <c r="G5" s="64"/>
      <c r="H5" s="64"/>
      <c r="I5" s="64"/>
      <c r="J5" s="64"/>
      <c r="K5" s="64"/>
      <c r="L5" s="64"/>
      <c r="M5" s="64"/>
      <c r="N5" s="63"/>
      <c r="O5" s="59"/>
    </row>
    <row r="6" spans="3:15" ht="12" customHeight="1">
      <c r="C6" s="59"/>
      <c r="D6" s="62"/>
      <c r="E6" s="64"/>
      <c r="F6" s="64"/>
      <c r="G6" s="64"/>
      <c r="H6" s="64"/>
      <c r="I6" s="64"/>
      <c r="J6" s="64"/>
      <c r="K6" s="64"/>
      <c r="L6" s="64"/>
      <c r="M6" s="64"/>
      <c r="N6" s="63"/>
      <c r="O6" s="59"/>
    </row>
    <row r="7" spans="3:15" ht="12" customHeight="1">
      <c r="C7" s="59"/>
      <c r="D7" s="62"/>
      <c r="E7" s="64"/>
      <c r="F7" s="64"/>
      <c r="G7" s="64"/>
      <c r="H7" s="64"/>
      <c r="I7" s="64"/>
      <c r="J7" s="64"/>
      <c r="K7" s="64"/>
      <c r="L7" s="64"/>
      <c r="M7" s="64"/>
      <c r="N7" s="63"/>
      <c r="O7" s="59"/>
    </row>
    <row r="8" spans="3:15" ht="12" customHeight="1">
      <c r="C8" s="59"/>
      <c r="D8" s="62"/>
      <c r="E8" s="64"/>
      <c r="F8" s="64"/>
      <c r="G8" s="64"/>
      <c r="H8" s="64"/>
      <c r="I8" s="64"/>
      <c r="J8" s="64"/>
      <c r="K8" s="64"/>
      <c r="L8" s="64"/>
      <c r="M8" s="64"/>
      <c r="N8" s="63"/>
      <c r="O8" s="59"/>
    </row>
    <row r="9" spans="3:15" ht="12" customHeight="1">
      <c r="C9" s="59"/>
      <c r="D9" s="62"/>
      <c r="E9" s="64"/>
      <c r="F9" s="64"/>
      <c r="G9" s="64"/>
      <c r="H9" s="64"/>
      <c r="I9" s="64"/>
      <c r="J9" s="64"/>
      <c r="K9" s="64"/>
      <c r="L9" s="64"/>
      <c r="M9" s="64"/>
      <c r="N9" s="63"/>
      <c r="O9" s="59"/>
    </row>
    <row r="10" spans="3:15" ht="12" customHeight="1">
      <c r="C10" s="59"/>
      <c r="D10" s="62"/>
      <c r="E10" s="64"/>
      <c r="F10" s="64"/>
      <c r="G10" s="64"/>
      <c r="H10" s="64"/>
      <c r="I10" s="64"/>
      <c r="J10" s="64"/>
      <c r="K10" s="64"/>
      <c r="L10" s="64"/>
      <c r="M10" s="64"/>
      <c r="N10" s="63"/>
      <c r="O10" s="59"/>
    </row>
    <row r="11" spans="3:15" ht="12" customHeight="1">
      <c r="C11" s="59"/>
      <c r="D11" s="62"/>
      <c r="E11" s="64"/>
      <c r="F11" s="64"/>
      <c r="G11" s="64"/>
      <c r="H11" s="64"/>
      <c r="I11" s="64"/>
      <c r="J11" s="64"/>
      <c r="K11" s="64"/>
      <c r="L11" s="64"/>
      <c r="M11" s="64"/>
      <c r="N11" s="63"/>
      <c r="O11" s="59"/>
    </row>
    <row r="12" spans="3:15" ht="12" customHeight="1">
      <c r="C12" s="59"/>
      <c r="D12" s="62"/>
      <c r="E12" s="64"/>
      <c r="F12" s="64"/>
      <c r="G12" s="64"/>
      <c r="H12" s="64"/>
      <c r="I12" s="64"/>
      <c r="J12" s="64"/>
      <c r="K12" s="64"/>
      <c r="L12" s="64"/>
      <c r="M12" s="64"/>
      <c r="N12" s="63"/>
      <c r="O12" s="59"/>
    </row>
    <row r="13" spans="3:15" ht="12" customHeight="1">
      <c r="C13" s="59"/>
      <c r="D13" s="62"/>
      <c r="E13" s="64"/>
      <c r="F13" s="64"/>
      <c r="G13" s="64"/>
      <c r="H13" s="64"/>
      <c r="I13" s="64"/>
      <c r="J13" s="64"/>
      <c r="K13" s="64"/>
      <c r="L13" s="64"/>
      <c r="M13" s="64"/>
      <c r="N13" s="63"/>
      <c r="O13" s="59"/>
    </row>
    <row r="14" spans="3:15" ht="12" customHeight="1">
      <c r="C14" s="59"/>
      <c r="D14" s="62"/>
      <c r="E14" s="64"/>
      <c r="F14" s="64"/>
      <c r="G14" s="64"/>
      <c r="H14" s="64"/>
      <c r="I14" s="64"/>
      <c r="J14" s="64"/>
      <c r="K14" s="64"/>
      <c r="L14" s="64"/>
      <c r="M14" s="64"/>
      <c r="N14" s="63"/>
      <c r="O14" s="59"/>
    </row>
    <row r="15" spans="3:15" ht="12" customHeight="1">
      <c r="C15" s="59"/>
      <c r="D15" s="62"/>
      <c r="E15" s="64"/>
      <c r="F15" s="64"/>
      <c r="G15" s="64"/>
      <c r="H15" s="64"/>
      <c r="I15" s="64"/>
      <c r="J15" s="64"/>
      <c r="K15" s="64"/>
      <c r="L15" s="64"/>
      <c r="M15" s="64"/>
      <c r="N15" s="63"/>
      <c r="O15" s="59"/>
    </row>
    <row r="16" spans="3:15" ht="12" customHeight="1">
      <c r="C16" s="59"/>
      <c r="D16" s="62"/>
      <c r="E16" s="64"/>
      <c r="F16" s="64"/>
      <c r="G16" s="64"/>
      <c r="H16" s="64"/>
      <c r="I16" s="64"/>
      <c r="J16" s="64"/>
      <c r="K16" s="64"/>
      <c r="L16" s="64"/>
      <c r="M16" s="64"/>
      <c r="N16" s="63"/>
      <c r="O16" s="59"/>
    </row>
    <row r="17" spans="3:15" ht="12" customHeight="1">
      <c r="C17" s="59"/>
      <c r="D17" s="62"/>
      <c r="E17" s="64"/>
      <c r="F17" s="64"/>
      <c r="G17" s="64"/>
      <c r="H17" s="64"/>
      <c r="I17" s="64"/>
      <c r="J17" s="64"/>
      <c r="K17" s="64"/>
      <c r="L17" s="64"/>
      <c r="M17" s="64"/>
      <c r="N17" s="63"/>
      <c r="O17" s="59"/>
    </row>
    <row r="18" spans="3:15" ht="12" customHeight="1">
      <c r="C18" s="59"/>
      <c r="D18" s="62"/>
      <c r="E18" s="64"/>
      <c r="F18" s="64"/>
      <c r="G18" s="64"/>
      <c r="H18" s="64"/>
      <c r="I18" s="64"/>
      <c r="J18" s="64"/>
      <c r="K18" s="64"/>
      <c r="L18" s="64"/>
      <c r="M18" s="64"/>
      <c r="N18" s="63"/>
      <c r="O18" s="59"/>
    </row>
    <row r="19" spans="3:15" ht="12" customHeight="1">
      <c r="C19" s="59"/>
      <c r="D19" s="62"/>
      <c r="E19" s="64"/>
      <c r="F19" s="64"/>
      <c r="G19" s="64"/>
      <c r="H19" s="64"/>
      <c r="I19" s="64"/>
      <c r="J19" s="64"/>
      <c r="K19" s="64"/>
      <c r="L19" s="64"/>
      <c r="M19" s="64"/>
      <c r="N19" s="63"/>
      <c r="O19" s="59"/>
    </row>
    <row r="20" spans="3:15" ht="12" customHeight="1">
      <c r="C20" s="59"/>
      <c r="D20" s="62"/>
      <c r="E20" s="64"/>
      <c r="F20" s="64"/>
      <c r="G20" s="64"/>
      <c r="H20" s="64"/>
      <c r="I20" s="64"/>
      <c r="J20" s="64"/>
      <c r="K20" s="64"/>
      <c r="L20" s="64"/>
      <c r="M20" s="64"/>
      <c r="N20" s="63"/>
      <c r="O20" s="59"/>
    </row>
    <row r="21" spans="3:17" ht="12" customHeight="1">
      <c r="C21" s="59"/>
      <c r="D21" s="62"/>
      <c r="E21" s="64"/>
      <c r="F21" s="64"/>
      <c r="G21" s="64"/>
      <c r="H21" s="64"/>
      <c r="I21" s="64"/>
      <c r="J21" s="64"/>
      <c r="K21" s="64"/>
      <c r="L21" s="64"/>
      <c r="M21" s="64"/>
      <c r="N21" s="63"/>
      <c r="O21" s="59"/>
      <c r="Q21" s="76"/>
    </row>
    <row r="22" spans="3:17" ht="12" customHeight="1">
      <c r="C22" s="59"/>
      <c r="D22" s="62"/>
      <c r="E22" s="64"/>
      <c r="F22" s="64"/>
      <c r="G22" s="64"/>
      <c r="H22" s="64"/>
      <c r="I22" s="64"/>
      <c r="J22" s="64"/>
      <c r="K22" s="64"/>
      <c r="L22" s="64"/>
      <c r="M22" s="64"/>
      <c r="N22" s="63"/>
      <c r="O22" s="59"/>
      <c r="Q22" s="76"/>
    </row>
    <row r="23" spans="3:15" ht="12" customHeight="1">
      <c r="C23" s="59"/>
      <c r="D23" s="62"/>
      <c r="E23" s="64"/>
      <c r="F23" s="64"/>
      <c r="G23" s="64"/>
      <c r="H23" s="64"/>
      <c r="I23" s="64"/>
      <c r="J23" s="64"/>
      <c r="K23" s="64"/>
      <c r="L23" s="64"/>
      <c r="M23" s="64"/>
      <c r="N23" s="63"/>
      <c r="O23" s="59"/>
    </row>
    <row r="24" spans="3:15" ht="12" customHeight="1">
      <c r="C24" s="59"/>
      <c r="D24" s="62"/>
      <c r="E24" s="64"/>
      <c r="F24" s="64"/>
      <c r="G24" s="64"/>
      <c r="H24" s="64"/>
      <c r="I24" s="64"/>
      <c r="J24" s="64"/>
      <c r="K24" s="64"/>
      <c r="L24" s="64"/>
      <c r="M24" s="64"/>
      <c r="N24" s="63"/>
      <c r="O24" s="59"/>
    </row>
    <row r="25" spans="3:15" ht="12" customHeight="1">
      <c r="C25" s="59"/>
      <c r="D25" s="62"/>
      <c r="E25" s="64"/>
      <c r="F25" s="64"/>
      <c r="G25" s="64"/>
      <c r="H25" s="64"/>
      <c r="I25" s="64"/>
      <c r="J25" s="64"/>
      <c r="K25" s="64"/>
      <c r="L25" s="64"/>
      <c r="M25" s="64"/>
      <c r="N25" s="63"/>
      <c r="O25" s="59"/>
    </row>
    <row r="26" spans="3:15" ht="12" customHeight="1">
      <c r="C26" s="59"/>
      <c r="D26" s="62"/>
      <c r="E26" s="64"/>
      <c r="F26" s="64"/>
      <c r="G26" s="64"/>
      <c r="H26" s="64"/>
      <c r="I26" s="64"/>
      <c r="J26" s="64"/>
      <c r="K26" s="64"/>
      <c r="L26" s="64"/>
      <c r="M26" s="64"/>
      <c r="N26" s="63"/>
      <c r="O26" s="59"/>
    </row>
    <row r="27" spans="3:15" ht="12" customHeight="1">
      <c r="C27" s="59"/>
      <c r="D27" s="62"/>
      <c r="E27" s="64"/>
      <c r="F27" s="64"/>
      <c r="G27" s="64"/>
      <c r="H27" s="64"/>
      <c r="I27" s="64"/>
      <c r="J27" s="64"/>
      <c r="K27" s="64"/>
      <c r="L27" s="64"/>
      <c r="M27" s="64"/>
      <c r="N27" s="63"/>
      <c r="O27" s="59"/>
    </row>
    <row r="28" spans="3:15" ht="12" customHeight="1">
      <c r="C28" s="59"/>
      <c r="D28" s="62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59"/>
    </row>
    <row r="29" spans="3:15" ht="12" customHeight="1">
      <c r="C29" s="59"/>
      <c r="D29" s="62"/>
      <c r="E29" s="64"/>
      <c r="F29" s="64"/>
      <c r="G29" s="64"/>
      <c r="H29" s="64"/>
      <c r="I29" s="64"/>
      <c r="J29" s="64"/>
      <c r="K29" s="64"/>
      <c r="L29" s="64"/>
      <c r="M29" s="64"/>
      <c r="N29" s="63"/>
      <c r="O29" s="59"/>
    </row>
    <row r="30" spans="3:15" ht="12" customHeight="1">
      <c r="C30" s="59"/>
      <c r="D30" s="62"/>
      <c r="E30" s="64"/>
      <c r="F30" s="64"/>
      <c r="G30" s="64"/>
      <c r="H30" s="64"/>
      <c r="I30" s="64"/>
      <c r="J30" s="64"/>
      <c r="K30" s="64"/>
      <c r="L30" s="64"/>
      <c r="M30" s="64"/>
      <c r="N30" s="63"/>
      <c r="O30" s="59"/>
    </row>
    <row r="31" spans="3:15" ht="12" customHeight="1">
      <c r="C31" s="59"/>
      <c r="D31" s="62"/>
      <c r="E31" s="64"/>
      <c r="F31" s="64"/>
      <c r="G31" s="64"/>
      <c r="H31" s="64"/>
      <c r="I31" s="64"/>
      <c r="J31" s="64"/>
      <c r="K31" s="64"/>
      <c r="L31" s="64"/>
      <c r="M31" s="64"/>
      <c r="N31" s="63"/>
      <c r="O31" s="59"/>
    </row>
    <row r="32" spans="3:15" ht="12" customHeight="1">
      <c r="C32" s="59"/>
      <c r="D32" s="62"/>
      <c r="E32" s="64"/>
      <c r="F32" s="64"/>
      <c r="G32" s="64"/>
      <c r="H32" s="64"/>
      <c r="I32" s="64"/>
      <c r="J32" s="64"/>
      <c r="K32" s="64"/>
      <c r="L32" s="64"/>
      <c r="M32" s="64"/>
      <c r="N32" s="63"/>
      <c r="O32" s="59"/>
    </row>
    <row r="33" spans="3:15" ht="12" customHeight="1">
      <c r="C33" s="59"/>
      <c r="D33" s="62"/>
      <c r="E33" s="64"/>
      <c r="F33" s="64"/>
      <c r="G33" s="64"/>
      <c r="H33" s="64"/>
      <c r="I33" s="64"/>
      <c r="J33" s="64"/>
      <c r="K33" s="64"/>
      <c r="L33" s="64"/>
      <c r="M33" s="64"/>
      <c r="N33" s="63"/>
      <c r="O33" s="59"/>
    </row>
    <row r="34" spans="3:15" ht="12" customHeight="1">
      <c r="C34" s="59"/>
      <c r="D34" s="62"/>
      <c r="E34" s="64"/>
      <c r="F34" s="64"/>
      <c r="G34" s="64"/>
      <c r="H34" s="64"/>
      <c r="I34" s="64"/>
      <c r="J34" s="64"/>
      <c r="K34" s="64"/>
      <c r="L34" s="64"/>
      <c r="M34" s="64"/>
      <c r="N34" s="63"/>
      <c r="O34" s="59"/>
    </row>
    <row r="35" spans="3:15" ht="12" customHeight="1">
      <c r="C35" s="59"/>
      <c r="D35" s="62"/>
      <c r="E35" s="64"/>
      <c r="F35" s="64"/>
      <c r="G35" s="64"/>
      <c r="H35" s="64"/>
      <c r="I35" s="64"/>
      <c r="J35" s="64"/>
      <c r="K35" s="64"/>
      <c r="L35" s="64"/>
      <c r="M35" s="64"/>
      <c r="N35" s="63"/>
      <c r="O35" s="59"/>
    </row>
    <row r="36" spans="3:15" ht="12" customHeight="1">
      <c r="C36" s="59"/>
      <c r="D36" s="62"/>
      <c r="E36" s="64"/>
      <c r="F36" s="64"/>
      <c r="G36" s="64"/>
      <c r="H36" s="64"/>
      <c r="I36" s="64"/>
      <c r="J36" s="64"/>
      <c r="K36" s="64"/>
      <c r="L36" s="64"/>
      <c r="M36" s="64"/>
      <c r="N36" s="63"/>
      <c r="O36" s="59"/>
    </row>
    <row r="37" spans="3:15" ht="12" customHeight="1">
      <c r="C37" s="59"/>
      <c r="D37" s="62"/>
      <c r="E37" s="64"/>
      <c r="F37" s="64"/>
      <c r="G37" s="64"/>
      <c r="H37" s="64"/>
      <c r="I37" s="64"/>
      <c r="J37" s="64"/>
      <c r="K37" s="64"/>
      <c r="L37" s="64"/>
      <c r="M37" s="64"/>
      <c r="N37" s="63"/>
      <c r="O37" s="59"/>
    </row>
    <row r="38" spans="3:15" ht="12" customHeight="1">
      <c r="C38" s="59"/>
      <c r="D38" s="62"/>
      <c r="E38" s="64"/>
      <c r="F38" s="64"/>
      <c r="G38" s="64"/>
      <c r="H38" s="64"/>
      <c r="I38" s="64"/>
      <c r="J38" s="64"/>
      <c r="K38" s="64"/>
      <c r="L38" s="64"/>
      <c r="M38" s="64"/>
      <c r="N38" s="63"/>
      <c r="O38" s="59"/>
    </row>
    <row r="39" spans="3:15" ht="12" customHeight="1">
      <c r="C39" s="59"/>
      <c r="D39" s="62"/>
      <c r="E39" s="64"/>
      <c r="F39" s="64"/>
      <c r="G39" s="64"/>
      <c r="H39" s="64"/>
      <c r="I39" s="64"/>
      <c r="J39" s="64"/>
      <c r="K39" s="64"/>
      <c r="L39" s="64"/>
      <c r="M39" s="64"/>
      <c r="N39" s="63"/>
      <c r="O39" s="59"/>
    </row>
    <row r="40" spans="3:15" ht="12" customHeight="1">
      <c r="C40" s="59"/>
      <c r="D40" s="62"/>
      <c r="E40" s="64"/>
      <c r="F40" s="64"/>
      <c r="G40" s="64"/>
      <c r="H40" s="64"/>
      <c r="I40" s="64"/>
      <c r="J40" s="64"/>
      <c r="K40" s="64"/>
      <c r="L40" s="64"/>
      <c r="M40" s="64"/>
      <c r="N40" s="63"/>
      <c r="O40" s="59"/>
    </row>
    <row r="41" spans="3:15" ht="12" customHeight="1">
      <c r="C41" s="59"/>
      <c r="D41" s="62"/>
      <c r="E41" s="64"/>
      <c r="F41" s="64"/>
      <c r="G41" s="64"/>
      <c r="H41" s="64"/>
      <c r="I41" s="64"/>
      <c r="J41" s="64"/>
      <c r="K41" s="64"/>
      <c r="L41" s="64"/>
      <c r="M41" s="64"/>
      <c r="N41" s="63"/>
      <c r="O41" s="59"/>
    </row>
    <row r="42" spans="3:15" ht="12" customHeight="1">
      <c r="C42" s="59"/>
      <c r="D42" s="62"/>
      <c r="E42" s="64"/>
      <c r="F42" s="64"/>
      <c r="G42" s="64"/>
      <c r="H42" s="64"/>
      <c r="I42" s="64"/>
      <c r="J42" s="64"/>
      <c r="K42" s="64"/>
      <c r="L42" s="64"/>
      <c r="M42" s="64"/>
      <c r="N42" s="63"/>
      <c r="O42" s="59"/>
    </row>
    <row r="43" spans="3:15" ht="12" customHeight="1">
      <c r="C43" s="59"/>
      <c r="D43" s="62"/>
      <c r="E43" s="64"/>
      <c r="F43" s="64"/>
      <c r="G43" s="64"/>
      <c r="H43" s="64"/>
      <c r="I43" s="64"/>
      <c r="J43" s="64"/>
      <c r="K43" s="64"/>
      <c r="L43" s="64"/>
      <c r="M43" s="64"/>
      <c r="N43" s="63"/>
      <c r="O43" s="59"/>
    </row>
    <row r="44" spans="3:15" ht="12" customHeight="1">
      <c r="C44" s="59"/>
      <c r="D44" s="62"/>
      <c r="E44" s="64"/>
      <c r="F44" s="64"/>
      <c r="G44" s="64"/>
      <c r="H44" s="64"/>
      <c r="I44" s="64"/>
      <c r="J44" s="64"/>
      <c r="K44" s="64"/>
      <c r="L44" s="64"/>
      <c r="M44" s="64"/>
      <c r="N44" s="63"/>
      <c r="O44" s="59"/>
    </row>
    <row r="45" spans="3:15" ht="12" customHeight="1">
      <c r="C45" s="59"/>
      <c r="D45" s="62"/>
      <c r="E45" s="64"/>
      <c r="F45" s="64"/>
      <c r="G45" s="64"/>
      <c r="H45" s="64"/>
      <c r="I45" s="64"/>
      <c r="J45" s="64"/>
      <c r="K45" s="64"/>
      <c r="L45" s="64"/>
      <c r="M45" s="64"/>
      <c r="N45" s="63"/>
      <c r="O45" s="59"/>
    </row>
    <row r="46" spans="3:15" ht="12" customHeight="1">
      <c r="C46" s="59"/>
      <c r="D46" s="62"/>
      <c r="E46" s="64"/>
      <c r="F46" s="64"/>
      <c r="G46" s="64"/>
      <c r="H46" s="64"/>
      <c r="I46" s="64"/>
      <c r="J46" s="64"/>
      <c r="K46" s="64"/>
      <c r="L46" s="64"/>
      <c r="M46" s="64"/>
      <c r="N46" s="63"/>
      <c r="O46" s="59"/>
    </row>
    <row r="47" spans="3:15" ht="12" customHeight="1">
      <c r="C47" s="59"/>
      <c r="D47" s="62"/>
      <c r="E47" s="64"/>
      <c r="F47" s="64"/>
      <c r="G47" s="64"/>
      <c r="H47" s="64"/>
      <c r="I47" s="64"/>
      <c r="J47" s="64"/>
      <c r="K47" s="64"/>
      <c r="L47" s="64"/>
      <c r="M47" s="64"/>
      <c r="N47" s="63"/>
      <c r="O47" s="59"/>
    </row>
    <row r="48" spans="3:15" ht="12" customHeight="1">
      <c r="C48" s="59"/>
      <c r="D48" s="62"/>
      <c r="E48" s="64"/>
      <c r="F48" s="64"/>
      <c r="G48" s="64"/>
      <c r="H48" s="64"/>
      <c r="I48" s="64"/>
      <c r="J48" s="64"/>
      <c r="K48" s="64"/>
      <c r="L48" s="64"/>
      <c r="M48" s="64"/>
      <c r="N48" s="63"/>
      <c r="O48" s="59"/>
    </row>
    <row r="49" spans="3:15" ht="12" customHeight="1">
      <c r="C49" s="59"/>
      <c r="D49" s="62"/>
      <c r="E49" s="64"/>
      <c r="F49" s="64"/>
      <c r="G49" s="64"/>
      <c r="H49" s="64"/>
      <c r="I49" s="64"/>
      <c r="J49" s="64"/>
      <c r="K49" s="64"/>
      <c r="L49" s="64"/>
      <c r="M49" s="64"/>
      <c r="N49" s="63"/>
      <c r="O49" s="59"/>
    </row>
    <row r="50" spans="3:15" ht="12" customHeight="1">
      <c r="C50" s="59"/>
      <c r="D50" s="62"/>
      <c r="E50" s="64"/>
      <c r="F50" s="64"/>
      <c r="G50" s="64"/>
      <c r="H50" s="64"/>
      <c r="I50" s="64"/>
      <c r="J50" s="64"/>
      <c r="K50" s="64"/>
      <c r="L50" s="64"/>
      <c r="M50" s="64"/>
      <c r="N50" s="63"/>
      <c r="O50" s="59"/>
    </row>
    <row r="51" spans="3:15" ht="12" customHeight="1">
      <c r="C51" s="59"/>
      <c r="D51" s="62"/>
      <c r="E51" s="64"/>
      <c r="F51" s="64"/>
      <c r="G51" s="64"/>
      <c r="H51" s="64"/>
      <c r="I51" s="64"/>
      <c r="J51" s="64"/>
      <c r="K51" s="64"/>
      <c r="L51" s="64"/>
      <c r="M51" s="64"/>
      <c r="N51" s="63"/>
      <c r="O51" s="59"/>
    </row>
    <row r="52" spans="3:15" ht="12" customHeight="1">
      <c r="C52" s="59"/>
      <c r="D52" s="62"/>
      <c r="E52" s="64"/>
      <c r="F52" s="64"/>
      <c r="G52" s="64"/>
      <c r="H52" s="64"/>
      <c r="I52" s="64"/>
      <c r="J52" s="64"/>
      <c r="K52" s="64"/>
      <c r="L52" s="64"/>
      <c r="M52" s="64"/>
      <c r="N52" s="63"/>
      <c r="O52" s="59"/>
    </row>
    <row r="53" spans="3:15" ht="12" customHeight="1">
      <c r="C53" s="59"/>
      <c r="D53" s="62"/>
      <c r="E53" s="64"/>
      <c r="F53" s="64"/>
      <c r="G53" s="64"/>
      <c r="H53" s="64"/>
      <c r="I53" s="64"/>
      <c r="J53" s="64"/>
      <c r="K53" s="64"/>
      <c r="L53" s="64"/>
      <c r="M53" s="64"/>
      <c r="N53" s="63"/>
      <c r="O53" s="59"/>
    </row>
    <row r="54" spans="3:15" ht="12" customHeight="1">
      <c r="C54" s="59"/>
      <c r="D54" s="62"/>
      <c r="E54" s="64"/>
      <c r="F54" s="64"/>
      <c r="G54" s="64"/>
      <c r="H54" s="64"/>
      <c r="I54" s="64"/>
      <c r="J54" s="64"/>
      <c r="K54" s="64"/>
      <c r="L54" s="64"/>
      <c r="M54" s="64"/>
      <c r="N54" s="63"/>
      <c r="O54" s="59"/>
    </row>
    <row r="55" spans="3:15" ht="12" customHeight="1">
      <c r="C55" s="59"/>
      <c r="D55" s="62"/>
      <c r="E55" s="64"/>
      <c r="F55" s="64"/>
      <c r="G55" s="64"/>
      <c r="H55" s="64"/>
      <c r="I55" s="64"/>
      <c r="J55" s="64"/>
      <c r="K55" s="64"/>
      <c r="L55" s="64"/>
      <c r="M55" s="64"/>
      <c r="N55" s="63"/>
      <c r="O55" s="59"/>
    </row>
    <row r="56" spans="3:15" ht="12" customHeight="1">
      <c r="C56" s="59"/>
      <c r="D56" s="62"/>
      <c r="E56" s="64"/>
      <c r="F56" s="64"/>
      <c r="G56" s="64"/>
      <c r="H56" s="64"/>
      <c r="I56" s="64"/>
      <c r="J56" s="64"/>
      <c r="K56" s="64"/>
      <c r="L56" s="64"/>
      <c r="M56" s="64"/>
      <c r="N56" s="63"/>
      <c r="O56" s="59"/>
    </row>
    <row r="57" spans="3:15" ht="12" customHeight="1">
      <c r="C57" s="59"/>
      <c r="D57" s="62"/>
      <c r="E57" s="64"/>
      <c r="F57" s="64"/>
      <c r="G57" s="64"/>
      <c r="H57" s="64"/>
      <c r="I57" s="64"/>
      <c r="J57" s="64"/>
      <c r="K57" s="64"/>
      <c r="L57" s="64"/>
      <c r="M57" s="64"/>
      <c r="N57" s="63"/>
      <c r="O57" s="59"/>
    </row>
    <row r="58" spans="3:15" ht="12" customHeight="1">
      <c r="C58" s="59"/>
      <c r="D58" s="62"/>
      <c r="E58" s="64"/>
      <c r="F58" s="64"/>
      <c r="G58" s="64"/>
      <c r="H58" s="64"/>
      <c r="I58" s="64"/>
      <c r="J58" s="64"/>
      <c r="K58" s="64"/>
      <c r="L58" s="64"/>
      <c r="M58" s="64"/>
      <c r="N58" s="63"/>
      <c r="O58" s="59"/>
    </row>
    <row r="59" spans="3:15" ht="12" customHeight="1">
      <c r="C59" s="59"/>
      <c r="D59" s="62"/>
      <c r="E59" s="64"/>
      <c r="F59" s="64"/>
      <c r="G59" s="64"/>
      <c r="H59" s="64"/>
      <c r="I59" s="64"/>
      <c r="J59" s="64"/>
      <c r="K59" s="64"/>
      <c r="L59" s="64"/>
      <c r="M59" s="64"/>
      <c r="N59" s="63"/>
      <c r="O59" s="59"/>
    </row>
    <row r="60" spans="3:15" ht="12" customHeight="1">
      <c r="C60" s="59"/>
      <c r="D60" s="62"/>
      <c r="E60" s="64"/>
      <c r="F60" s="64"/>
      <c r="G60" s="64"/>
      <c r="H60" s="64"/>
      <c r="I60" s="64"/>
      <c r="J60" s="64"/>
      <c r="K60" s="64"/>
      <c r="L60" s="64"/>
      <c r="M60" s="64"/>
      <c r="N60" s="63"/>
      <c r="O60" s="59"/>
    </row>
    <row r="61" spans="3:15" ht="12" customHeight="1">
      <c r="C61" s="59"/>
      <c r="D61" s="62"/>
      <c r="E61" s="64"/>
      <c r="F61" s="64"/>
      <c r="G61" s="64"/>
      <c r="H61" s="64"/>
      <c r="I61" s="64"/>
      <c r="J61" s="64"/>
      <c r="K61" s="64"/>
      <c r="L61" s="64"/>
      <c r="M61" s="64"/>
      <c r="N61" s="63"/>
      <c r="O61" s="59"/>
    </row>
    <row r="62" spans="3:15" ht="12" customHeight="1">
      <c r="C62" s="59"/>
      <c r="D62" s="62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59"/>
    </row>
    <row r="63" spans="3:15" ht="12" customHeight="1">
      <c r="C63" s="59"/>
      <c r="D63" s="62"/>
      <c r="E63" s="64"/>
      <c r="F63" s="64"/>
      <c r="G63" s="64"/>
      <c r="H63" s="64"/>
      <c r="I63" s="64"/>
      <c r="J63" s="64"/>
      <c r="K63" s="64"/>
      <c r="L63" s="64"/>
      <c r="M63" s="64"/>
      <c r="N63" s="63"/>
      <c r="O63" s="59"/>
    </row>
    <row r="64" spans="3:15" ht="12" customHeight="1">
      <c r="C64" s="59"/>
      <c r="D64" s="62"/>
      <c r="E64" s="64"/>
      <c r="F64" s="64"/>
      <c r="G64" s="64"/>
      <c r="H64" s="64"/>
      <c r="I64" s="64"/>
      <c r="J64" s="64"/>
      <c r="K64" s="64"/>
      <c r="L64" s="64"/>
      <c r="M64" s="64"/>
      <c r="N64" s="63"/>
      <c r="O64" s="59"/>
    </row>
    <row r="65" spans="3:15" ht="12" customHeight="1">
      <c r="C65" s="59"/>
      <c r="D65" s="62"/>
      <c r="E65" s="64"/>
      <c r="F65" s="64"/>
      <c r="G65" s="64"/>
      <c r="H65" s="64"/>
      <c r="I65" s="64"/>
      <c r="J65" s="64"/>
      <c r="K65" s="64"/>
      <c r="L65" s="64"/>
      <c r="M65" s="64"/>
      <c r="N65" s="63"/>
      <c r="O65" s="59"/>
    </row>
    <row r="66" spans="3:15" ht="12" customHeight="1">
      <c r="C66" s="59"/>
      <c r="D66" s="62"/>
      <c r="E66" s="64"/>
      <c r="F66" s="64"/>
      <c r="G66" s="64"/>
      <c r="H66" s="64"/>
      <c r="I66" s="64"/>
      <c r="J66" s="64"/>
      <c r="K66" s="64"/>
      <c r="L66" s="64"/>
      <c r="M66" s="64"/>
      <c r="N66" s="63"/>
      <c r="O66" s="59"/>
    </row>
    <row r="67" spans="3:15" ht="12" customHeight="1">
      <c r="C67" s="59"/>
      <c r="D67" s="62"/>
      <c r="E67" s="64"/>
      <c r="F67" s="64"/>
      <c r="G67" s="64"/>
      <c r="H67" s="64"/>
      <c r="I67" s="64"/>
      <c r="J67" s="64"/>
      <c r="K67" s="64"/>
      <c r="L67" s="64"/>
      <c r="M67" s="64"/>
      <c r="N67" s="63"/>
      <c r="O67" s="59"/>
    </row>
    <row r="68" spans="3:15" ht="12" customHeight="1">
      <c r="C68" s="59"/>
      <c r="D68" s="62"/>
      <c r="E68" s="64"/>
      <c r="F68" s="64"/>
      <c r="G68" s="64"/>
      <c r="H68" s="64"/>
      <c r="I68" s="64"/>
      <c r="J68" s="64"/>
      <c r="K68" s="64"/>
      <c r="L68" s="64"/>
      <c r="M68" s="64"/>
      <c r="N68" s="63"/>
      <c r="O68" s="59"/>
    </row>
    <row r="69" spans="3:15" ht="12" customHeight="1">
      <c r="C69" s="59"/>
      <c r="D69" s="62"/>
      <c r="E69" s="64"/>
      <c r="F69" s="64"/>
      <c r="G69" s="64"/>
      <c r="H69" s="64"/>
      <c r="I69" s="64"/>
      <c r="J69" s="64"/>
      <c r="K69" s="64"/>
      <c r="L69" s="64"/>
      <c r="M69" s="64"/>
      <c r="N69" s="63"/>
      <c r="O69" s="59"/>
    </row>
    <row r="70" spans="3:15" ht="12" customHeight="1">
      <c r="C70" s="59"/>
      <c r="D70" s="62"/>
      <c r="E70" s="64"/>
      <c r="F70" s="64"/>
      <c r="G70" s="64"/>
      <c r="H70" s="64"/>
      <c r="I70" s="64"/>
      <c r="J70" s="64"/>
      <c r="K70" s="64"/>
      <c r="L70" s="64"/>
      <c r="M70" s="64"/>
      <c r="N70" s="63"/>
      <c r="O70" s="59"/>
    </row>
    <row r="71" spans="3:15" ht="12" customHeight="1">
      <c r="C71" s="59"/>
      <c r="D71" s="62"/>
      <c r="E71" s="64"/>
      <c r="F71" s="64"/>
      <c r="G71" s="64"/>
      <c r="H71" s="64"/>
      <c r="I71" s="64"/>
      <c r="J71" s="64"/>
      <c r="K71" s="64"/>
      <c r="L71" s="64"/>
      <c r="M71" s="64"/>
      <c r="N71" s="63"/>
      <c r="O71" s="59"/>
    </row>
    <row r="72" spans="3:15" ht="12" customHeight="1">
      <c r="C72" s="59"/>
      <c r="D72" s="62"/>
      <c r="E72" s="64"/>
      <c r="F72" s="64"/>
      <c r="G72" s="64"/>
      <c r="H72" s="64"/>
      <c r="I72" s="64"/>
      <c r="J72" s="64"/>
      <c r="K72" s="64"/>
      <c r="L72" s="64"/>
      <c r="M72" s="64"/>
      <c r="N72" s="63"/>
      <c r="O72" s="59"/>
    </row>
    <row r="73" spans="3:15" ht="12" customHeight="1">
      <c r="C73" s="59"/>
      <c r="D73" s="62"/>
      <c r="E73" s="64"/>
      <c r="F73" s="64"/>
      <c r="G73" s="64"/>
      <c r="H73" s="64"/>
      <c r="I73" s="64"/>
      <c r="J73" s="64"/>
      <c r="K73" s="64"/>
      <c r="L73" s="64"/>
      <c r="M73" s="64"/>
      <c r="N73" s="63"/>
      <c r="O73" s="59"/>
    </row>
    <row r="74" spans="3:15" ht="12" customHeight="1">
      <c r="C74" s="59"/>
      <c r="D74" s="62"/>
      <c r="E74" s="64"/>
      <c r="F74" s="64"/>
      <c r="G74" s="64"/>
      <c r="H74" s="64"/>
      <c r="I74" s="64"/>
      <c r="J74" s="64"/>
      <c r="K74" s="64"/>
      <c r="L74" s="64"/>
      <c r="M74" s="64"/>
      <c r="N74" s="63"/>
      <c r="O74" s="59"/>
    </row>
    <row r="75" spans="3:15" ht="12" customHeight="1">
      <c r="C75" s="59"/>
      <c r="D75" s="62"/>
      <c r="E75" s="64"/>
      <c r="F75" s="64"/>
      <c r="G75" s="64"/>
      <c r="H75" s="64"/>
      <c r="I75" s="64"/>
      <c r="J75" s="64"/>
      <c r="K75" s="64"/>
      <c r="L75" s="64"/>
      <c r="M75" s="64"/>
      <c r="N75" s="63"/>
      <c r="O75" s="59"/>
    </row>
    <row r="76" spans="3:15" ht="12" customHeight="1">
      <c r="C76" s="59"/>
      <c r="D76" s="62"/>
      <c r="E76" s="64"/>
      <c r="F76" s="64"/>
      <c r="G76" s="64"/>
      <c r="H76" s="64"/>
      <c r="I76" s="64"/>
      <c r="J76" s="64"/>
      <c r="K76" s="64"/>
      <c r="L76" s="64"/>
      <c r="M76" s="64"/>
      <c r="N76" s="63"/>
      <c r="O76" s="59"/>
    </row>
    <row r="77" spans="3:15" ht="12" customHeight="1">
      <c r="C77" s="59"/>
      <c r="D77" s="62"/>
      <c r="E77" s="64"/>
      <c r="F77" s="64"/>
      <c r="G77" s="64"/>
      <c r="H77" s="64"/>
      <c r="I77" s="64"/>
      <c r="J77" s="64"/>
      <c r="K77" s="64"/>
      <c r="L77" s="64"/>
      <c r="M77" s="64"/>
      <c r="N77" s="63"/>
      <c r="O77" s="59"/>
    </row>
    <row r="78" spans="3:15" ht="12" customHeight="1">
      <c r="C78" s="59"/>
      <c r="D78" s="62"/>
      <c r="E78" s="64"/>
      <c r="F78" s="64"/>
      <c r="G78" s="64"/>
      <c r="H78" s="64"/>
      <c r="I78" s="64"/>
      <c r="J78" s="64"/>
      <c r="K78" s="64"/>
      <c r="L78" s="64"/>
      <c r="M78" s="64"/>
      <c r="N78" s="63"/>
      <c r="O78" s="59"/>
    </row>
    <row r="79" spans="3:15" ht="12" customHeight="1">
      <c r="C79" s="59"/>
      <c r="D79" s="62"/>
      <c r="E79" s="64"/>
      <c r="F79" s="64"/>
      <c r="G79" s="64"/>
      <c r="H79" s="64"/>
      <c r="I79" s="64"/>
      <c r="J79" s="64"/>
      <c r="K79" s="64"/>
      <c r="L79" s="64"/>
      <c r="M79" s="64"/>
      <c r="N79" s="63"/>
      <c r="O79" s="59"/>
    </row>
    <row r="80" spans="3:15" ht="12" customHeight="1">
      <c r="C80" s="59"/>
      <c r="D80" s="62"/>
      <c r="E80" s="64"/>
      <c r="F80" s="64"/>
      <c r="G80" s="64"/>
      <c r="H80" s="64"/>
      <c r="I80" s="64"/>
      <c r="J80" s="64"/>
      <c r="K80" s="64"/>
      <c r="L80" s="64"/>
      <c r="M80" s="64"/>
      <c r="N80" s="63"/>
      <c r="O80" s="59"/>
    </row>
    <row r="81" spans="3:15" ht="12" customHeight="1">
      <c r="C81" s="59"/>
      <c r="D81" s="62"/>
      <c r="E81" s="64"/>
      <c r="F81" s="64"/>
      <c r="G81" s="64"/>
      <c r="H81" s="64"/>
      <c r="I81" s="64"/>
      <c r="J81" s="64"/>
      <c r="K81" s="64"/>
      <c r="L81" s="64"/>
      <c r="M81" s="64"/>
      <c r="N81" s="63"/>
      <c r="O81" s="59"/>
    </row>
    <row r="82" spans="3:15" ht="12" customHeight="1">
      <c r="C82" s="59"/>
      <c r="D82" s="62"/>
      <c r="E82" s="64"/>
      <c r="F82" s="64"/>
      <c r="G82" s="64"/>
      <c r="H82" s="64"/>
      <c r="I82" s="64"/>
      <c r="J82" s="64"/>
      <c r="K82" s="64"/>
      <c r="L82" s="64"/>
      <c r="M82" s="64"/>
      <c r="N82" s="63"/>
      <c r="O82" s="59"/>
    </row>
    <row r="83" spans="3:15" ht="12" customHeight="1">
      <c r="C83" s="59"/>
      <c r="D83" s="62"/>
      <c r="E83" s="64"/>
      <c r="F83" s="64"/>
      <c r="G83" s="64"/>
      <c r="H83" s="64"/>
      <c r="I83" s="64"/>
      <c r="J83" s="64"/>
      <c r="K83" s="64"/>
      <c r="L83" s="64"/>
      <c r="M83" s="64"/>
      <c r="N83" s="63"/>
      <c r="O83" s="59"/>
    </row>
    <row r="84" spans="3:15" ht="12" customHeight="1">
      <c r="C84" s="59"/>
      <c r="D84" s="62"/>
      <c r="E84" s="64"/>
      <c r="F84" s="64"/>
      <c r="G84" s="64"/>
      <c r="H84" s="64"/>
      <c r="I84" s="64"/>
      <c r="J84" s="64"/>
      <c r="K84" s="64"/>
      <c r="L84" s="64"/>
      <c r="M84" s="64"/>
      <c r="N84" s="63"/>
      <c r="O84" s="59"/>
    </row>
    <row r="85" spans="3:15" ht="12" customHeight="1">
      <c r="C85" s="59"/>
      <c r="D85" s="62"/>
      <c r="E85" s="64"/>
      <c r="F85" s="64"/>
      <c r="G85" s="64"/>
      <c r="H85" s="64"/>
      <c r="I85" s="64"/>
      <c r="J85" s="64"/>
      <c r="K85" s="64"/>
      <c r="L85" s="64"/>
      <c r="M85" s="64"/>
      <c r="N85" s="63"/>
      <c r="O85" s="59"/>
    </row>
    <row r="86" spans="3:15" ht="12" customHeight="1">
      <c r="C86" s="59"/>
      <c r="D86" s="62"/>
      <c r="E86" s="64"/>
      <c r="F86" s="64"/>
      <c r="G86" s="64"/>
      <c r="H86" s="64"/>
      <c r="I86" s="64"/>
      <c r="J86" s="64"/>
      <c r="K86" s="64"/>
      <c r="L86" s="64"/>
      <c r="M86" s="64"/>
      <c r="N86" s="63"/>
      <c r="O86" s="59"/>
    </row>
    <row r="87" spans="3:15" ht="15" customHeight="1">
      <c r="C87" s="59"/>
      <c r="D87" s="62"/>
      <c r="E87" s="196" t="s">
        <v>562</v>
      </c>
      <c r="F87" s="196"/>
      <c r="G87" s="196"/>
      <c r="H87" s="196"/>
      <c r="I87" s="196"/>
      <c r="J87" s="196"/>
      <c r="K87" s="196"/>
      <c r="L87" s="196"/>
      <c r="M87" s="197"/>
      <c r="N87" s="63"/>
      <c r="O87" s="59"/>
    </row>
    <row r="88" spans="3:15" ht="12" customHeight="1">
      <c r="C88" s="59"/>
      <c r="D88" s="62"/>
      <c r="E88" s="192" t="s">
        <v>563</v>
      </c>
      <c r="F88" s="193"/>
      <c r="G88" s="204"/>
      <c r="H88" s="205"/>
      <c r="I88" s="205"/>
      <c r="J88" s="205"/>
      <c r="K88" s="205"/>
      <c r="L88" s="205"/>
      <c r="M88" s="206"/>
      <c r="N88" s="63"/>
      <c r="O88" s="59"/>
    </row>
    <row r="89" spans="3:15" ht="12" customHeight="1">
      <c r="C89" s="59"/>
      <c r="D89" s="62"/>
      <c r="E89" s="192" t="s">
        <v>564</v>
      </c>
      <c r="F89" s="193"/>
      <c r="G89" s="204"/>
      <c r="H89" s="205"/>
      <c r="I89" s="205"/>
      <c r="J89" s="205"/>
      <c r="K89" s="205"/>
      <c r="L89" s="205"/>
      <c r="M89" s="206"/>
      <c r="N89" s="63"/>
      <c r="O89" s="59"/>
    </row>
    <row r="90" spans="3:15" ht="12" customHeight="1">
      <c r="C90" s="59"/>
      <c r="D90" s="62"/>
      <c r="E90" s="192" t="s">
        <v>565</v>
      </c>
      <c r="F90" s="193"/>
      <c r="G90" s="207" t="s">
        <v>566</v>
      </c>
      <c r="H90" s="208"/>
      <c r="I90" s="208"/>
      <c r="J90" s="208"/>
      <c r="K90" s="208"/>
      <c r="L90" s="208"/>
      <c r="M90" s="209"/>
      <c r="N90" s="63"/>
      <c r="O90" s="59"/>
    </row>
    <row r="91" spans="3:15" ht="12" customHeight="1">
      <c r="C91" s="59"/>
      <c r="D91" s="62"/>
      <c r="E91" s="192" t="s">
        <v>567</v>
      </c>
      <c r="F91" s="193"/>
      <c r="G91" s="198"/>
      <c r="H91" s="199"/>
      <c r="I91" s="199"/>
      <c r="J91" s="199"/>
      <c r="K91" s="199"/>
      <c r="L91" s="199"/>
      <c r="M91" s="200"/>
      <c r="N91" s="63"/>
      <c r="O91" s="59"/>
    </row>
    <row r="92" spans="3:15" ht="13.5" thickBot="1">
      <c r="C92" s="59"/>
      <c r="D92" s="62"/>
      <c r="E92" s="194" t="s">
        <v>568</v>
      </c>
      <c r="F92" s="195"/>
      <c r="G92" s="210" t="s">
        <v>569</v>
      </c>
      <c r="H92" s="211"/>
      <c r="I92" s="211"/>
      <c r="J92" s="211"/>
      <c r="K92" s="211"/>
      <c r="L92" s="211"/>
      <c r="M92" s="212"/>
      <c r="N92" s="63"/>
      <c r="O92" s="59"/>
    </row>
    <row r="93" spans="3:15" ht="33.75" customHeight="1">
      <c r="C93" s="59"/>
      <c r="D93" s="62"/>
      <c r="E93" s="128"/>
      <c r="F93" s="128"/>
      <c r="G93" s="128"/>
      <c r="H93" s="128"/>
      <c r="I93" s="128"/>
      <c r="J93" s="128"/>
      <c r="K93" s="127"/>
      <c r="L93" s="127"/>
      <c r="M93" s="127"/>
      <c r="N93" s="63"/>
      <c r="O93" s="59"/>
    </row>
    <row r="94" spans="3:15" ht="15" customHeight="1">
      <c r="C94" s="59"/>
      <c r="D94" s="62"/>
      <c r="E94" s="196" t="s">
        <v>570</v>
      </c>
      <c r="F94" s="196"/>
      <c r="G94" s="196"/>
      <c r="H94" s="196"/>
      <c r="I94" s="196"/>
      <c r="J94" s="196"/>
      <c r="K94" s="196"/>
      <c r="L94" s="196"/>
      <c r="M94" s="197"/>
      <c r="N94" s="63"/>
      <c r="O94" s="59"/>
    </row>
    <row r="95" spans="3:15" ht="12.75">
      <c r="C95" s="59"/>
      <c r="D95" s="62"/>
      <c r="E95" s="192" t="s">
        <v>563</v>
      </c>
      <c r="F95" s="193"/>
      <c r="G95" s="213" t="s">
        <v>572</v>
      </c>
      <c r="H95" s="214"/>
      <c r="I95" s="214"/>
      <c r="J95" s="214"/>
      <c r="K95" s="214"/>
      <c r="L95" s="214"/>
      <c r="M95" s="215"/>
      <c r="N95" s="63"/>
      <c r="O95" s="59"/>
    </row>
    <row r="96" spans="3:15" ht="12.75">
      <c r="C96" s="59"/>
      <c r="D96" s="62"/>
      <c r="E96" s="192" t="s">
        <v>564</v>
      </c>
      <c r="F96" s="193"/>
      <c r="G96" s="213" t="s">
        <v>573</v>
      </c>
      <c r="H96" s="214"/>
      <c r="I96" s="214"/>
      <c r="J96" s="214"/>
      <c r="K96" s="214"/>
      <c r="L96" s="214"/>
      <c r="M96" s="215"/>
      <c r="N96" s="63"/>
      <c r="O96" s="59"/>
    </row>
    <row r="97" spans="3:15" ht="12.75">
      <c r="C97" s="59"/>
      <c r="D97" s="62"/>
      <c r="E97" s="192" t="s">
        <v>565</v>
      </c>
      <c r="F97" s="193"/>
      <c r="G97" s="207" t="s">
        <v>571</v>
      </c>
      <c r="H97" s="208"/>
      <c r="I97" s="208"/>
      <c r="J97" s="208"/>
      <c r="K97" s="208"/>
      <c r="L97" s="208"/>
      <c r="M97" s="209"/>
      <c r="N97" s="63"/>
      <c r="O97" s="59"/>
    </row>
    <row r="98" spans="3:15" ht="12" customHeight="1">
      <c r="C98" s="59"/>
      <c r="D98" s="62"/>
      <c r="E98" s="192" t="s">
        <v>567</v>
      </c>
      <c r="F98" s="193"/>
      <c r="G98" s="198"/>
      <c r="H98" s="199"/>
      <c r="I98" s="199"/>
      <c r="J98" s="199"/>
      <c r="K98" s="199"/>
      <c r="L98" s="199"/>
      <c r="M98" s="200"/>
      <c r="N98" s="63"/>
      <c r="O98" s="59"/>
    </row>
    <row r="99" spans="3:15" ht="12" customHeight="1" thickBot="1">
      <c r="C99" s="59"/>
      <c r="D99" s="62"/>
      <c r="E99" s="194" t="s">
        <v>568</v>
      </c>
      <c r="F99" s="195"/>
      <c r="G99" s="201"/>
      <c r="H99" s="202"/>
      <c r="I99" s="202"/>
      <c r="J99" s="202"/>
      <c r="K99" s="202"/>
      <c r="L99" s="202"/>
      <c r="M99" s="203"/>
      <c r="N99" s="63"/>
      <c r="O99" s="59"/>
    </row>
    <row r="100" spans="3:15" ht="9" customHeight="1">
      <c r="C100" s="59"/>
      <c r="D100" s="62"/>
      <c r="E100" s="64"/>
      <c r="F100" s="64"/>
      <c r="G100" s="64"/>
      <c r="H100" s="64"/>
      <c r="I100" s="64"/>
      <c r="J100" s="64"/>
      <c r="K100" s="64"/>
      <c r="L100" s="64"/>
      <c r="M100" s="64"/>
      <c r="N100" s="63"/>
      <c r="O100" s="59"/>
    </row>
    <row r="101" spans="3:15" ht="19.5" customHeight="1">
      <c r="C101" s="59"/>
      <c r="D101" s="62"/>
      <c r="E101" s="219" t="s">
        <v>74</v>
      </c>
      <c r="F101" s="220"/>
      <c r="G101" s="220"/>
      <c r="H101" s="221"/>
      <c r="I101" s="112" t="s">
        <v>533</v>
      </c>
      <c r="J101" s="64"/>
      <c r="K101" s="64"/>
      <c r="L101" s="64"/>
      <c r="M101" s="64"/>
      <c r="N101" s="63"/>
      <c r="O101" s="59"/>
    </row>
    <row r="102" spans="3:15" ht="12" customHeight="1">
      <c r="C102" s="59"/>
      <c r="D102" s="65"/>
      <c r="E102" s="66"/>
      <c r="F102" s="66"/>
      <c r="G102" s="66"/>
      <c r="H102" s="66"/>
      <c r="I102" s="66"/>
      <c r="J102" s="66"/>
      <c r="K102" s="66"/>
      <c r="L102" s="66"/>
      <c r="M102" s="66"/>
      <c r="N102" s="67"/>
      <c r="O102" s="59"/>
    </row>
    <row r="103" ht="12" customHeight="1"/>
    <row r="104" ht="12" customHeight="1"/>
    <row r="105" ht="12" customHeight="1"/>
    <row r="106" ht="12" customHeight="1"/>
  </sheetData>
  <sheetProtection password="FA9C" sheet="1" objects="1" scenarios="1" formatColumns="0" formatRows="0"/>
  <mergeCells count="24">
    <mergeCell ref="E88:F88"/>
    <mergeCell ref="E89:F89"/>
    <mergeCell ref="G96:M96"/>
    <mergeCell ref="G97:M97"/>
    <mergeCell ref="G90:M90"/>
    <mergeCell ref="G91:M91"/>
    <mergeCell ref="G92:M92"/>
    <mergeCell ref="G95:M95"/>
    <mergeCell ref="E4:M4"/>
    <mergeCell ref="E101:H101"/>
    <mergeCell ref="E90:F90"/>
    <mergeCell ref="E97:F97"/>
    <mergeCell ref="E98:F98"/>
    <mergeCell ref="E95:F95"/>
    <mergeCell ref="E96:F96"/>
    <mergeCell ref="E99:F99"/>
    <mergeCell ref="E91:F91"/>
    <mergeCell ref="E92:F92"/>
    <mergeCell ref="E87:M87"/>
    <mergeCell ref="E94:M94"/>
    <mergeCell ref="G98:M98"/>
    <mergeCell ref="G99:M99"/>
    <mergeCell ref="G88:M88"/>
    <mergeCell ref="G89:M89"/>
  </mergeCells>
  <dataValidations count="1">
    <dataValidation type="list" allowBlank="1" showInputMessage="1" showErrorMessage="1" prompt="Выберите значение из списка" sqref="I101">
      <formula1>"Да, Нет"</formula1>
    </dataValidation>
  </dataValidations>
  <hyperlinks>
    <hyperlink ref="G90" r:id="rId1" display="help@eias.ru"/>
    <hyperlink ref="G97" r:id="rId2" display="esviridenko@fstrf.ru&#10;nrusskiy@fstrf.ru&#10;esenukova@fstrf.ru&#10;ftavasieva@fstrf.ru"/>
    <hyperlink ref="G97:K97" r:id="rId3" display="IPugaeva@fstrf.ru; dsafronov@fstrf.ru"/>
  </hyperlinks>
  <printOptions/>
  <pageMargins left="0.4330708661417323" right="0.06" top="0.984251968503937" bottom="0.74" header="0.5118110236220472" footer="0.5118110236220472"/>
  <pageSetup fitToHeight="1" fitToWidth="1" horizontalDpi="600" verticalDpi="600" orientation="portrait" paperSize="9" scale="72" r:id="rId8"/>
  <drawing r:id="rId7"/>
  <legacyDrawing r:id="rId6"/>
  <oleObjects>
    <oleObject progId="Word.Document.8" shapeId="1889317" r:id="rId4"/>
    <oleObject progId="Word.Document.8" shapeId="12959722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A1"/>
  <sheetViews>
    <sheetView zoomScalePageLayoutView="0" workbookViewId="0" topLeftCell="A1">
      <selection activeCell="L38" sqref="L38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H439"/>
  <sheetViews>
    <sheetView zoomScalePageLayoutView="0" workbookViewId="0" topLeftCell="A1">
      <selection activeCell="L38" sqref="L38"/>
    </sheetView>
  </sheetViews>
  <sheetFormatPr defaultColWidth="9.140625" defaultRowHeight="11.25"/>
  <sheetData>
    <row r="1" spans="2:8" ht="11.25">
      <c r="B1" t="s">
        <v>421</v>
      </c>
      <c r="C1" t="s">
        <v>545</v>
      </c>
      <c r="D1" t="s">
        <v>422</v>
      </c>
      <c r="E1" t="s">
        <v>423</v>
      </c>
      <c r="F1" t="s">
        <v>507</v>
      </c>
      <c r="G1" t="s">
        <v>544</v>
      </c>
      <c r="H1" t="s">
        <v>424</v>
      </c>
    </row>
    <row r="2" spans="1:8" ht="11.25">
      <c r="A2">
        <v>1</v>
      </c>
      <c r="B2" t="s">
        <v>575</v>
      </c>
      <c r="C2" t="s">
        <v>577</v>
      </c>
      <c r="D2" t="s">
        <v>578</v>
      </c>
      <c r="E2" t="s">
        <v>1446</v>
      </c>
      <c r="F2" t="s">
        <v>1447</v>
      </c>
      <c r="G2" t="s">
        <v>1448</v>
      </c>
      <c r="H2" t="s">
        <v>171</v>
      </c>
    </row>
    <row r="3" spans="1:8" ht="11.25">
      <c r="A3">
        <v>2</v>
      </c>
      <c r="B3" t="s">
        <v>575</v>
      </c>
      <c r="C3" t="s">
        <v>579</v>
      </c>
      <c r="D3" t="s">
        <v>580</v>
      </c>
      <c r="E3" t="s">
        <v>1449</v>
      </c>
      <c r="F3" t="s">
        <v>1450</v>
      </c>
      <c r="G3" t="s">
        <v>1448</v>
      </c>
      <c r="H3" t="s">
        <v>171</v>
      </c>
    </row>
    <row r="4" spans="1:8" ht="11.25">
      <c r="A4">
        <v>3</v>
      </c>
      <c r="B4" t="s">
        <v>575</v>
      </c>
      <c r="C4" t="s">
        <v>581</v>
      </c>
      <c r="D4" t="s">
        <v>582</v>
      </c>
      <c r="E4" t="s">
        <v>1451</v>
      </c>
      <c r="F4" t="s">
        <v>1452</v>
      </c>
      <c r="G4" t="s">
        <v>1448</v>
      </c>
      <c r="H4" t="s">
        <v>170</v>
      </c>
    </row>
    <row r="5" spans="1:8" ht="11.25">
      <c r="A5">
        <v>4</v>
      </c>
      <c r="B5" t="s">
        <v>575</v>
      </c>
      <c r="C5" t="s">
        <v>583</v>
      </c>
      <c r="D5" t="s">
        <v>584</v>
      </c>
      <c r="E5" t="s">
        <v>1453</v>
      </c>
      <c r="F5" t="s">
        <v>1454</v>
      </c>
      <c r="G5" t="s">
        <v>1448</v>
      </c>
      <c r="H5" t="s">
        <v>171</v>
      </c>
    </row>
    <row r="6" spans="1:8" ht="11.25">
      <c r="A6">
        <v>5</v>
      </c>
      <c r="B6" t="s">
        <v>575</v>
      </c>
      <c r="C6" t="s">
        <v>585</v>
      </c>
      <c r="D6" t="s">
        <v>586</v>
      </c>
      <c r="E6" t="s">
        <v>1455</v>
      </c>
      <c r="F6" t="s">
        <v>1456</v>
      </c>
      <c r="G6" t="s">
        <v>1448</v>
      </c>
      <c r="H6" t="s">
        <v>171</v>
      </c>
    </row>
    <row r="7" spans="1:8" ht="11.25">
      <c r="A7">
        <v>6</v>
      </c>
      <c r="B7" t="s">
        <v>575</v>
      </c>
      <c r="C7" t="s">
        <v>589</v>
      </c>
      <c r="D7" t="s">
        <v>590</v>
      </c>
      <c r="E7" t="s">
        <v>1457</v>
      </c>
      <c r="F7" t="s">
        <v>1458</v>
      </c>
      <c r="G7" t="s">
        <v>1448</v>
      </c>
      <c r="H7" t="s">
        <v>171</v>
      </c>
    </row>
    <row r="8" spans="1:8" ht="11.25">
      <c r="A8">
        <v>7</v>
      </c>
      <c r="B8" t="s">
        <v>575</v>
      </c>
      <c r="C8" t="s">
        <v>591</v>
      </c>
      <c r="D8" t="s">
        <v>592</v>
      </c>
      <c r="E8" t="s">
        <v>1459</v>
      </c>
      <c r="F8" t="s">
        <v>1460</v>
      </c>
      <c r="G8" t="s">
        <v>1448</v>
      </c>
      <c r="H8" t="s">
        <v>171</v>
      </c>
    </row>
    <row r="9" spans="1:8" ht="11.25">
      <c r="A9">
        <v>8</v>
      </c>
      <c r="B9" t="s">
        <v>593</v>
      </c>
      <c r="C9" t="s">
        <v>597</v>
      </c>
      <c r="D9" t="s">
        <v>598</v>
      </c>
      <c r="E9" t="s">
        <v>1461</v>
      </c>
      <c r="F9" t="s">
        <v>1462</v>
      </c>
      <c r="G9" t="s">
        <v>1463</v>
      </c>
      <c r="H9" t="s">
        <v>171</v>
      </c>
    </row>
    <row r="10" spans="1:8" ht="11.25">
      <c r="A10">
        <v>9</v>
      </c>
      <c r="B10" t="s">
        <v>619</v>
      </c>
      <c r="C10" t="s">
        <v>621</v>
      </c>
      <c r="D10" t="s">
        <v>622</v>
      </c>
      <c r="E10" t="s">
        <v>1464</v>
      </c>
      <c r="F10" t="s">
        <v>1465</v>
      </c>
      <c r="G10" t="s">
        <v>1466</v>
      </c>
      <c r="H10" t="s">
        <v>170</v>
      </c>
    </row>
    <row r="11" spans="1:8" ht="11.25">
      <c r="A11">
        <v>10</v>
      </c>
      <c r="B11" t="s">
        <v>619</v>
      </c>
      <c r="C11" t="s">
        <v>623</v>
      </c>
      <c r="D11" t="s">
        <v>624</v>
      </c>
      <c r="E11" t="s">
        <v>1467</v>
      </c>
      <c r="F11" t="s">
        <v>1468</v>
      </c>
      <c r="G11" t="s">
        <v>1469</v>
      </c>
      <c r="H11" t="s">
        <v>170</v>
      </c>
    </row>
    <row r="12" spans="1:8" ht="11.25">
      <c r="A12">
        <v>11</v>
      </c>
      <c r="B12" t="s">
        <v>619</v>
      </c>
      <c r="C12" t="s">
        <v>623</v>
      </c>
      <c r="D12" t="s">
        <v>624</v>
      </c>
      <c r="E12" t="s">
        <v>1470</v>
      </c>
      <c r="F12" t="s">
        <v>1471</v>
      </c>
      <c r="G12" t="s">
        <v>1466</v>
      </c>
      <c r="H12" t="s">
        <v>170</v>
      </c>
    </row>
    <row r="13" spans="1:8" ht="11.25">
      <c r="A13">
        <v>12</v>
      </c>
      <c r="B13" t="s">
        <v>619</v>
      </c>
      <c r="C13" t="s">
        <v>625</v>
      </c>
      <c r="D13" t="s">
        <v>626</v>
      </c>
      <c r="E13" t="s">
        <v>1472</v>
      </c>
      <c r="F13" t="s">
        <v>1473</v>
      </c>
      <c r="G13" t="s">
        <v>1466</v>
      </c>
      <c r="H13" t="s">
        <v>170</v>
      </c>
    </row>
    <row r="14" spans="1:8" ht="11.25">
      <c r="A14">
        <v>13</v>
      </c>
      <c r="B14" t="s">
        <v>619</v>
      </c>
      <c r="C14" t="s">
        <v>627</v>
      </c>
      <c r="D14" t="s">
        <v>628</v>
      </c>
      <c r="E14" t="s">
        <v>1474</v>
      </c>
      <c r="F14" t="s">
        <v>1475</v>
      </c>
      <c r="G14" t="s">
        <v>1466</v>
      </c>
      <c r="H14" t="s">
        <v>170</v>
      </c>
    </row>
    <row r="15" spans="1:8" ht="11.25">
      <c r="A15">
        <v>14</v>
      </c>
      <c r="B15" t="s">
        <v>629</v>
      </c>
      <c r="C15" t="s">
        <v>631</v>
      </c>
      <c r="D15" t="s">
        <v>632</v>
      </c>
      <c r="E15" t="s">
        <v>1476</v>
      </c>
      <c r="F15" t="s">
        <v>1477</v>
      </c>
      <c r="G15" t="s">
        <v>1478</v>
      </c>
      <c r="H15" t="s">
        <v>170</v>
      </c>
    </row>
    <row r="16" spans="1:8" ht="11.25">
      <c r="A16">
        <v>15</v>
      </c>
      <c r="B16" t="s">
        <v>629</v>
      </c>
      <c r="C16" t="s">
        <v>641</v>
      </c>
      <c r="D16" t="s">
        <v>642</v>
      </c>
      <c r="E16" t="s">
        <v>1479</v>
      </c>
      <c r="F16" t="s">
        <v>1480</v>
      </c>
      <c r="G16" t="s">
        <v>1481</v>
      </c>
      <c r="H16" t="s">
        <v>170</v>
      </c>
    </row>
    <row r="17" spans="1:8" ht="11.25">
      <c r="A17">
        <v>16</v>
      </c>
      <c r="B17" t="s">
        <v>629</v>
      </c>
      <c r="C17" t="s">
        <v>645</v>
      </c>
      <c r="D17" t="s">
        <v>646</v>
      </c>
      <c r="E17" t="s">
        <v>1482</v>
      </c>
      <c r="F17" t="s">
        <v>1483</v>
      </c>
      <c r="G17" t="s">
        <v>1478</v>
      </c>
      <c r="H17" t="s">
        <v>171</v>
      </c>
    </row>
    <row r="18" spans="1:8" ht="11.25">
      <c r="A18">
        <v>17</v>
      </c>
      <c r="B18" t="s">
        <v>629</v>
      </c>
      <c r="C18" t="s">
        <v>617</v>
      </c>
      <c r="D18" t="s">
        <v>647</v>
      </c>
      <c r="E18" t="s">
        <v>1484</v>
      </c>
      <c r="F18" t="s">
        <v>1485</v>
      </c>
      <c r="G18" t="s">
        <v>1478</v>
      </c>
      <c r="H18" t="s">
        <v>170</v>
      </c>
    </row>
    <row r="19" spans="1:8" ht="11.25">
      <c r="A19">
        <v>18</v>
      </c>
      <c r="B19" t="s">
        <v>629</v>
      </c>
      <c r="C19" t="s">
        <v>650</v>
      </c>
      <c r="D19" t="s">
        <v>651</v>
      </c>
      <c r="E19" t="s">
        <v>1486</v>
      </c>
      <c r="F19" t="s">
        <v>1487</v>
      </c>
      <c r="G19" t="s">
        <v>1478</v>
      </c>
      <c r="H19" t="s">
        <v>170</v>
      </c>
    </row>
    <row r="20" spans="1:8" ht="11.25">
      <c r="A20">
        <v>19</v>
      </c>
      <c r="B20" t="s">
        <v>652</v>
      </c>
      <c r="C20" t="s">
        <v>654</v>
      </c>
      <c r="D20" t="s">
        <v>655</v>
      </c>
      <c r="E20" t="s">
        <v>1488</v>
      </c>
      <c r="F20" t="s">
        <v>1489</v>
      </c>
      <c r="G20" t="s">
        <v>1490</v>
      </c>
      <c r="H20" t="s">
        <v>170</v>
      </c>
    </row>
    <row r="21" spans="1:8" ht="11.25">
      <c r="A21">
        <v>20</v>
      </c>
      <c r="B21" t="s">
        <v>652</v>
      </c>
      <c r="C21" t="s">
        <v>656</v>
      </c>
      <c r="D21" t="s">
        <v>657</v>
      </c>
      <c r="E21" t="s">
        <v>1491</v>
      </c>
      <c r="F21" t="s">
        <v>1492</v>
      </c>
      <c r="G21" t="s">
        <v>1490</v>
      </c>
      <c r="H21" t="s">
        <v>170</v>
      </c>
    </row>
    <row r="22" spans="1:8" ht="11.25">
      <c r="A22">
        <v>21</v>
      </c>
      <c r="B22" t="s">
        <v>652</v>
      </c>
      <c r="C22" t="s">
        <v>658</v>
      </c>
      <c r="D22" t="s">
        <v>659</v>
      </c>
      <c r="E22" t="s">
        <v>1493</v>
      </c>
      <c r="F22" t="s">
        <v>1494</v>
      </c>
      <c r="G22" t="s">
        <v>1490</v>
      </c>
      <c r="H22" t="s">
        <v>170</v>
      </c>
    </row>
    <row r="23" spans="1:8" ht="11.25">
      <c r="A23">
        <v>22</v>
      </c>
      <c r="B23" t="s">
        <v>652</v>
      </c>
      <c r="C23" t="s">
        <v>658</v>
      </c>
      <c r="D23" t="s">
        <v>659</v>
      </c>
      <c r="E23" t="s">
        <v>1495</v>
      </c>
      <c r="F23" t="s">
        <v>1496</v>
      </c>
      <c r="G23" t="s">
        <v>1497</v>
      </c>
      <c r="H23" t="s">
        <v>170</v>
      </c>
    </row>
    <row r="24" spans="1:8" ht="11.25">
      <c r="A24">
        <v>23</v>
      </c>
      <c r="B24" t="s">
        <v>652</v>
      </c>
      <c r="C24" t="s">
        <v>658</v>
      </c>
      <c r="D24" t="s">
        <v>659</v>
      </c>
      <c r="E24" t="s">
        <v>1498</v>
      </c>
      <c r="F24" t="s">
        <v>1499</v>
      </c>
      <c r="G24" t="s">
        <v>1490</v>
      </c>
      <c r="H24" t="s">
        <v>170</v>
      </c>
    </row>
    <row r="25" spans="1:8" ht="11.25">
      <c r="A25">
        <v>24</v>
      </c>
      <c r="B25" t="s">
        <v>652</v>
      </c>
      <c r="C25" t="s">
        <v>658</v>
      </c>
      <c r="D25" t="s">
        <v>659</v>
      </c>
      <c r="E25" t="s">
        <v>1500</v>
      </c>
      <c r="F25" t="s">
        <v>1501</v>
      </c>
      <c r="G25" t="s">
        <v>1490</v>
      </c>
      <c r="H25" t="s">
        <v>170</v>
      </c>
    </row>
    <row r="26" spans="1:8" ht="11.25">
      <c r="A26">
        <v>25</v>
      </c>
      <c r="B26" t="s">
        <v>652</v>
      </c>
      <c r="C26" t="s">
        <v>660</v>
      </c>
      <c r="D26" t="s">
        <v>661</v>
      </c>
      <c r="E26" t="s">
        <v>1502</v>
      </c>
      <c r="F26" t="s">
        <v>1503</v>
      </c>
      <c r="G26" t="s">
        <v>1490</v>
      </c>
      <c r="H26" t="s">
        <v>171</v>
      </c>
    </row>
    <row r="27" spans="1:8" ht="11.25">
      <c r="A27">
        <v>26</v>
      </c>
      <c r="B27" t="s">
        <v>652</v>
      </c>
      <c r="C27" t="s">
        <v>660</v>
      </c>
      <c r="D27" t="s">
        <v>661</v>
      </c>
      <c r="E27" t="s">
        <v>1504</v>
      </c>
      <c r="F27" t="s">
        <v>1505</v>
      </c>
      <c r="G27" t="s">
        <v>1490</v>
      </c>
      <c r="H27" t="s">
        <v>170</v>
      </c>
    </row>
    <row r="28" spans="1:8" ht="11.25">
      <c r="A28">
        <v>27</v>
      </c>
      <c r="B28" t="s">
        <v>652</v>
      </c>
      <c r="C28" t="s">
        <v>660</v>
      </c>
      <c r="D28" t="s">
        <v>661</v>
      </c>
      <c r="E28" t="s">
        <v>1506</v>
      </c>
      <c r="F28" t="s">
        <v>1507</v>
      </c>
      <c r="G28" t="s">
        <v>1490</v>
      </c>
      <c r="H28" t="s">
        <v>170</v>
      </c>
    </row>
    <row r="29" spans="1:8" ht="11.25">
      <c r="A29">
        <v>28</v>
      </c>
      <c r="B29" t="s">
        <v>652</v>
      </c>
      <c r="C29" t="s">
        <v>662</v>
      </c>
      <c r="D29" t="s">
        <v>663</v>
      </c>
      <c r="E29" t="s">
        <v>1508</v>
      </c>
      <c r="F29" t="s">
        <v>1509</v>
      </c>
      <c r="G29" t="s">
        <v>1490</v>
      </c>
      <c r="H29" t="s">
        <v>170</v>
      </c>
    </row>
    <row r="30" spans="1:8" ht="11.25">
      <c r="A30">
        <v>29</v>
      </c>
      <c r="B30" t="s">
        <v>652</v>
      </c>
      <c r="C30" t="s">
        <v>662</v>
      </c>
      <c r="D30" t="s">
        <v>663</v>
      </c>
      <c r="E30" t="s">
        <v>1510</v>
      </c>
      <c r="F30" t="s">
        <v>1511</v>
      </c>
      <c r="G30" t="s">
        <v>1490</v>
      </c>
      <c r="H30" t="s">
        <v>171</v>
      </c>
    </row>
    <row r="31" spans="1:8" ht="11.25">
      <c r="A31">
        <v>30</v>
      </c>
      <c r="B31" t="s">
        <v>652</v>
      </c>
      <c r="C31" t="s">
        <v>668</v>
      </c>
      <c r="D31" t="s">
        <v>669</v>
      </c>
      <c r="E31" t="s">
        <v>1512</v>
      </c>
      <c r="F31" t="s">
        <v>1513</v>
      </c>
      <c r="G31" t="s">
        <v>1490</v>
      </c>
      <c r="H31" t="s">
        <v>170</v>
      </c>
    </row>
    <row r="32" spans="1:8" ht="11.25">
      <c r="A32">
        <v>31</v>
      </c>
      <c r="B32" t="s">
        <v>670</v>
      </c>
      <c r="C32" t="s">
        <v>674</v>
      </c>
      <c r="D32" t="s">
        <v>675</v>
      </c>
      <c r="E32" t="s">
        <v>1514</v>
      </c>
      <c r="F32" t="s">
        <v>1515</v>
      </c>
      <c r="G32" t="s">
        <v>1516</v>
      </c>
      <c r="H32" t="s">
        <v>171</v>
      </c>
    </row>
    <row r="33" spans="1:8" ht="11.25">
      <c r="A33">
        <v>32</v>
      </c>
      <c r="B33" t="s">
        <v>670</v>
      </c>
      <c r="C33" t="s">
        <v>676</v>
      </c>
      <c r="D33" t="s">
        <v>677</v>
      </c>
      <c r="E33" t="s">
        <v>1517</v>
      </c>
      <c r="F33" t="s">
        <v>1518</v>
      </c>
      <c r="G33" t="s">
        <v>1516</v>
      </c>
      <c r="H33" t="s">
        <v>171</v>
      </c>
    </row>
    <row r="34" spans="1:8" ht="11.25">
      <c r="A34">
        <v>33</v>
      </c>
      <c r="B34" t="s">
        <v>670</v>
      </c>
      <c r="C34" t="s">
        <v>678</v>
      </c>
      <c r="D34" t="s">
        <v>679</v>
      </c>
      <c r="E34" t="s">
        <v>1519</v>
      </c>
      <c r="F34" t="s">
        <v>1520</v>
      </c>
      <c r="G34" t="s">
        <v>1516</v>
      </c>
      <c r="H34" t="s">
        <v>171</v>
      </c>
    </row>
    <row r="35" spans="1:8" ht="11.25">
      <c r="A35">
        <v>34</v>
      </c>
      <c r="B35" t="s">
        <v>670</v>
      </c>
      <c r="C35" t="s">
        <v>680</v>
      </c>
      <c r="D35" t="s">
        <v>681</v>
      </c>
      <c r="E35" t="s">
        <v>1521</v>
      </c>
      <c r="F35" t="s">
        <v>1522</v>
      </c>
      <c r="G35" t="s">
        <v>1516</v>
      </c>
      <c r="H35" t="s">
        <v>170</v>
      </c>
    </row>
    <row r="36" spans="1:8" ht="11.25">
      <c r="A36">
        <v>35</v>
      </c>
      <c r="B36" t="s">
        <v>670</v>
      </c>
      <c r="C36" t="s">
        <v>680</v>
      </c>
      <c r="D36" t="s">
        <v>681</v>
      </c>
      <c r="E36" t="s">
        <v>1523</v>
      </c>
      <c r="F36" t="s">
        <v>1524</v>
      </c>
      <c r="G36" t="s">
        <v>1516</v>
      </c>
      <c r="H36" t="s">
        <v>171</v>
      </c>
    </row>
    <row r="37" spans="1:8" ht="11.25">
      <c r="A37">
        <v>36</v>
      </c>
      <c r="B37" t="s">
        <v>670</v>
      </c>
      <c r="C37" t="s">
        <v>682</v>
      </c>
      <c r="D37" t="s">
        <v>683</v>
      </c>
      <c r="E37" t="s">
        <v>1525</v>
      </c>
      <c r="F37" t="s">
        <v>1526</v>
      </c>
      <c r="G37" t="s">
        <v>1516</v>
      </c>
      <c r="H37" t="s">
        <v>171</v>
      </c>
    </row>
    <row r="38" spans="1:8" ht="11.25">
      <c r="A38">
        <v>37</v>
      </c>
      <c r="B38" t="s">
        <v>670</v>
      </c>
      <c r="C38" t="s">
        <v>684</v>
      </c>
      <c r="D38" t="s">
        <v>685</v>
      </c>
      <c r="E38" t="s">
        <v>1527</v>
      </c>
      <c r="F38" t="s">
        <v>1528</v>
      </c>
      <c r="G38" t="s">
        <v>1516</v>
      </c>
      <c r="H38" t="s">
        <v>171</v>
      </c>
    </row>
    <row r="39" spans="1:8" ht="11.25">
      <c r="A39">
        <v>38</v>
      </c>
      <c r="B39" t="s">
        <v>670</v>
      </c>
      <c r="C39" t="s">
        <v>686</v>
      </c>
      <c r="D39" t="s">
        <v>687</v>
      </c>
      <c r="E39" t="s">
        <v>1529</v>
      </c>
      <c r="F39" t="s">
        <v>1530</v>
      </c>
      <c r="G39" t="s">
        <v>1516</v>
      </c>
      <c r="H39" t="s">
        <v>171</v>
      </c>
    </row>
    <row r="40" spans="1:8" ht="11.25">
      <c r="A40">
        <v>39</v>
      </c>
      <c r="B40" t="s">
        <v>670</v>
      </c>
      <c r="C40" t="s">
        <v>688</v>
      </c>
      <c r="D40" t="s">
        <v>689</v>
      </c>
      <c r="E40" t="s">
        <v>1531</v>
      </c>
      <c r="F40" t="s">
        <v>1532</v>
      </c>
      <c r="G40" t="s">
        <v>1516</v>
      </c>
      <c r="H40" t="s">
        <v>171</v>
      </c>
    </row>
    <row r="41" spans="1:8" ht="11.25">
      <c r="A41">
        <v>40</v>
      </c>
      <c r="B41" t="s">
        <v>670</v>
      </c>
      <c r="C41" t="s">
        <v>690</v>
      </c>
      <c r="D41" t="s">
        <v>691</v>
      </c>
      <c r="E41" t="s">
        <v>1533</v>
      </c>
      <c r="F41" t="s">
        <v>1534</v>
      </c>
      <c r="G41" t="s">
        <v>1516</v>
      </c>
      <c r="H41" t="s">
        <v>171</v>
      </c>
    </row>
    <row r="42" spans="1:8" ht="11.25">
      <c r="A42">
        <v>41</v>
      </c>
      <c r="B42" t="s">
        <v>692</v>
      </c>
      <c r="C42" t="s">
        <v>692</v>
      </c>
      <c r="D42" t="s">
        <v>693</v>
      </c>
      <c r="E42" t="s">
        <v>1535</v>
      </c>
      <c r="F42" t="s">
        <v>1536</v>
      </c>
      <c r="G42" t="s">
        <v>1537</v>
      </c>
      <c r="H42" t="s">
        <v>170</v>
      </c>
    </row>
    <row r="43" spans="1:8" ht="11.25">
      <c r="A43">
        <v>42</v>
      </c>
      <c r="B43" t="s">
        <v>694</v>
      </c>
      <c r="C43" t="s">
        <v>694</v>
      </c>
      <c r="D43" t="s">
        <v>695</v>
      </c>
      <c r="E43" t="s">
        <v>1538</v>
      </c>
      <c r="F43" t="s">
        <v>1539</v>
      </c>
      <c r="G43" t="s">
        <v>1540</v>
      </c>
      <c r="H43" t="s">
        <v>171</v>
      </c>
    </row>
    <row r="44" spans="1:8" ht="11.25">
      <c r="A44">
        <v>43</v>
      </c>
      <c r="B44" t="s">
        <v>696</v>
      </c>
      <c r="C44" t="s">
        <v>696</v>
      </c>
      <c r="D44" t="s">
        <v>697</v>
      </c>
      <c r="E44" t="s">
        <v>1541</v>
      </c>
      <c r="F44" t="s">
        <v>1542</v>
      </c>
      <c r="G44" t="s">
        <v>1543</v>
      </c>
      <c r="H44" t="s">
        <v>171</v>
      </c>
    </row>
    <row r="45" spans="1:8" ht="11.25">
      <c r="A45">
        <v>44</v>
      </c>
      <c r="B45" t="s">
        <v>696</v>
      </c>
      <c r="C45" t="s">
        <v>696</v>
      </c>
      <c r="D45" t="s">
        <v>697</v>
      </c>
      <c r="E45" t="s">
        <v>1544</v>
      </c>
      <c r="F45" t="s">
        <v>1545</v>
      </c>
      <c r="G45" t="s">
        <v>1543</v>
      </c>
      <c r="H45" t="s">
        <v>171</v>
      </c>
    </row>
    <row r="46" spans="1:8" ht="11.25">
      <c r="A46">
        <v>45</v>
      </c>
      <c r="B46" t="s">
        <v>696</v>
      </c>
      <c r="C46" t="s">
        <v>696</v>
      </c>
      <c r="D46" t="s">
        <v>697</v>
      </c>
      <c r="E46" t="s">
        <v>1546</v>
      </c>
      <c r="F46" t="s">
        <v>1547</v>
      </c>
      <c r="G46" t="s">
        <v>1543</v>
      </c>
      <c r="H46" t="s">
        <v>171</v>
      </c>
    </row>
    <row r="47" spans="1:8" ht="11.25">
      <c r="A47">
        <v>46</v>
      </c>
      <c r="B47" t="s">
        <v>696</v>
      </c>
      <c r="C47" t="s">
        <v>696</v>
      </c>
      <c r="D47" t="s">
        <v>697</v>
      </c>
      <c r="E47" t="s">
        <v>1548</v>
      </c>
      <c r="F47" t="s">
        <v>1549</v>
      </c>
      <c r="G47" t="s">
        <v>1550</v>
      </c>
      <c r="H47" t="s">
        <v>171</v>
      </c>
    </row>
    <row r="48" spans="1:8" ht="11.25">
      <c r="A48">
        <v>47</v>
      </c>
      <c r="B48" t="s">
        <v>696</v>
      </c>
      <c r="C48" t="s">
        <v>696</v>
      </c>
      <c r="D48" t="s">
        <v>697</v>
      </c>
      <c r="E48" t="s">
        <v>1551</v>
      </c>
      <c r="F48" t="s">
        <v>1552</v>
      </c>
      <c r="G48" t="s">
        <v>1553</v>
      </c>
      <c r="H48" t="s">
        <v>171</v>
      </c>
    </row>
    <row r="49" spans="1:8" ht="11.25">
      <c r="A49">
        <v>48</v>
      </c>
      <c r="B49" t="s">
        <v>696</v>
      </c>
      <c r="C49" t="s">
        <v>696</v>
      </c>
      <c r="D49" t="s">
        <v>697</v>
      </c>
      <c r="E49" t="s">
        <v>1554</v>
      </c>
      <c r="F49" t="s">
        <v>1555</v>
      </c>
      <c r="G49" t="s">
        <v>1556</v>
      </c>
      <c r="H49" t="s">
        <v>171</v>
      </c>
    </row>
    <row r="50" spans="1:8" ht="11.25">
      <c r="A50">
        <v>49</v>
      </c>
      <c r="B50" t="s">
        <v>696</v>
      </c>
      <c r="C50" t="s">
        <v>696</v>
      </c>
      <c r="D50" t="s">
        <v>697</v>
      </c>
      <c r="E50" t="s">
        <v>1557</v>
      </c>
      <c r="F50" t="s">
        <v>1558</v>
      </c>
      <c r="G50" t="s">
        <v>1559</v>
      </c>
      <c r="H50" t="s">
        <v>171</v>
      </c>
    </row>
    <row r="51" spans="1:8" ht="11.25">
      <c r="A51">
        <v>50</v>
      </c>
      <c r="B51" t="s">
        <v>696</v>
      </c>
      <c r="C51" t="s">
        <v>696</v>
      </c>
      <c r="D51" t="s">
        <v>697</v>
      </c>
      <c r="E51" t="s">
        <v>1560</v>
      </c>
      <c r="F51" t="s">
        <v>1561</v>
      </c>
      <c r="G51" t="s">
        <v>1562</v>
      </c>
      <c r="H51" t="s">
        <v>171</v>
      </c>
    </row>
    <row r="52" spans="1:8" ht="11.25">
      <c r="A52">
        <v>51</v>
      </c>
      <c r="B52" t="s">
        <v>696</v>
      </c>
      <c r="C52" t="s">
        <v>696</v>
      </c>
      <c r="D52" t="s">
        <v>697</v>
      </c>
      <c r="E52" t="s">
        <v>1563</v>
      </c>
      <c r="F52" t="s">
        <v>1564</v>
      </c>
      <c r="G52" t="s">
        <v>1553</v>
      </c>
      <c r="H52" t="s">
        <v>171</v>
      </c>
    </row>
    <row r="53" spans="1:8" ht="11.25">
      <c r="A53">
        <v>52</v>
      </c>
      <c r="B53" t="s">
        <v>696</v>
      </c>
      <c r="C53" t="s">
        <v>696</v>
      </c>
      <c r="D53" t="s">
        <v>697</v>
      </c>
      <c r="E53" t="s">
        <v>1565</v>
      </c>
      <c r="F53" t="s">
        <v>1566</v>
      </c>
      <c r="G53" t="s">
        <v>1567</v>
      </c>
      <c r="H53" t="s">
        <v>170</v>
      </c>
    </row>
    <row r="54" spans="1:8" ht="11.25">
      <c r="A54">
        <v>53</v>
      </c>
      <c r="B54" t="s">
        <v>696</v>
      </c>
      <c r="C54" t="s">
        <v>696</v>
      </c>
      <c r="D54" t="s">
        <v>697</v>
      </c>
      <c r="E54" t="s">
        <v>1568</v>
      </c>
      <c r="F54" t="s">
        <v>1569</v>
      </c>
      <c r="G54" t="s">
        <v>1543</v>
      </c>
      <c r="H54" t="s">
        <v>171</v>
      </c>
    </row>
    <row r="55" spans="1:8" ht="11.25">
      <c r="A55">
        <v>54</v>
      </c>
      <c r="B55" t="s">
        <v>696</v>
      </c>
      <c r="C55" t="s">
        <v>696</v>
      </c>
      <c r="D55" t="s">
        <v>697</v>
      </c>
      <c r="E55" t="s">
        <v>1570</v>
      </c>
      <c r="F55" t="s">
        <v>1571</v>
      </c>
      <c r="G55" t="s">
        <v>1553</v>
      </c>
      <c r="H55" t="s">
        <v>171</v>
      </c>
    </row>
    <row r="56" spans="1:8" ht="11.25">
      <c r="A56">
        <v>55</v>
      </c>
      <c r="B56" t="s">
        <v>696</v>
      </c>
      <c r="C56" t="s">
        <v>696</v>
      </c>
      <c r="D56" t="s">
        <v>697</v>
      </c>
      <c r="E56" t="s">
        <v>1572</v>
      </c>
      <c r="F56" t="s">
        <v>1573</v>
      </c>
      <c r="G56" t="s">
        <v>1543</v>
      </c>
      <c r="H56" t="s">
        <v>171</v>
      </c>
    </row>
    <row r="57" spans="1:8" ht="11.25">
      <c r="A57">
        <v>56</v>
      </c>
      <c r="B57" t="s">
        <v>696</v>
      </c>
      <c r="C57" t="s">
        <v>696</v>
      </c>
      <c r="D57" t="s">
        <v>697</v>
      </c>
      <c r="E57" t="s">
        <v>1574</v>
      </c>
      <c r="F57" t="s">
        <v>1575</v>
      </c>
      <c r="G57" t="s">
        <v>1562</v>
      </c>
      <c r="H57" t="s">
        <v>170</v>
      </c>
    </row>
    <row r="58" spans="1:8" ht="11.25">
      <c r="A58">
        <v>57</v>
      </c>
      <c r="B58" t="s">
        <v>696</v>
      </c>
      <c r="C58" t="s">
        <v>696</v>
      </c>
      <c r="D58" t="s">
        <v>697</v>
      </c>
      <c r="E58" t="s">
        <v>1576</v>
      </c>
      <c r="F58" t="s">
        <v>1577</v>
      </c>
      <c r="G58" t="s">
        <v>1543</v>
      </c>
      <c r="H58" t="s">
        <v>171</v>
      </c>
    </row>
    <row r="59" spans="1:8" ht="11.25">
      <c r="A59">
        <v>58</v>
      </c>
      <c r="B59" t="s">
        <v>696</v>
      </c>
      <c r="C59" t="s">
        <v>696</v>
      </c>
      <c r="D59" t="s">
        <v>697</v>
      </c>
      <c r="E59" t="s">
        <v>1578</v>
      </c>
      <c r="F59" t="s">
        <v>1579</v>
      </c>
      <c r="G59" t="s">
        <v>1543</v>
      </c>
      <c r="H59" t="s">
        <v>171</v>
      </c>
    </row>
    <row r="60" spans="1:8" ht="11.25">
      <c r="A60">
        <v>59</v>
      </c>
      <c r="B60" t="s">
        <v>696</v>
      </c>
      <c r="C60" t="s">
        <v>696</v>
      </c>
      <c r="D60" t="s">
        <v>697</v>
      </c>
      <c r="E60" t="s">
        <v>1580</v>
      </c>
      <c r="F60" t="s">
        <v>1581</v>
      </c>
      <c r="G60" t="s">
        <v>1497</v>
      </c>
      <c r="H60" t="s">
        <v>171</v>
      </c>
    </row>
    <row r="61" spans="1:8" ht="11.25">
      <c r="A61">
        <v>60</v>
      </c>
      <c r="B61" t="s">
        <v>696</v>
      </c>
      <c r="C61" t="s">
        <v>696</v>
      </c>
      <c r="D61" t="s">
        <v>697</v>
      </c>
      <c r="E61" t="s">
        <v>1582</v>
      </c>
      <c r="F61" t="s">
        <v>1583</v>
      </c>
      <c r="G61" t="s">
        <v>1543</v>
      </c>
      <c r="H61" t="s">
        <v>171</v>
      </c>
    </row>
    <row r="62" spans="1:8" ht="11.25">
      <c r="A62">
        <v>61</v>
      </c>
      <c r="B62" t="s">
        <v>696</v>
      </c>
      <c r="C62" t="s">
        <v>696</v>
      </c>
      <c r="D62" t="s">
        <v>697</v>
      </c>
      <c r="E62" t="s">
        <v>1584</v>
      </c>
      <c r="F62" t="s">
        <v>1585</v>
      </c>
      <c r="G62" t="s">
        <v>1553</v>
      </c>
      <c r="H62" t="s">
        <v>171</v>
      </c>
    </row>
    <row r="63" spans="1:8" ht="11.25">
      <c r="A63">
        <v>62</v>
      </c>
      <c r="B63" t="s">
        <v>696</v>
      </c>
      <c r="C63" t="s">
        <v>696</v>
      </c>
      <c r="D63" t="s">
        <v>697</v>
      </c>
      <c r="E63" t="s">
        <v>1586</v>
      </c>
      <c r="F63" t="s">
        <v>1587</v>
      </c>
      <c r="G63" t="s">
        <v>1543</v>
      </c>
      <c r="H63" t="s">
        <v>171</v>
      </c>
    </row>
    <row r="64" spans="1:8" ht="11.25">
      <c r="A64">
        <v>63</v>
      </c>
      <c r="B64" t="s">
        <v>696</v>
      </c>
      <c r="C64" t="s">
        <v>696</v>
      </c>
      <c r="D64" t="s">
        <v>697</v>
      </c>
      <c r="E64" t="s">
        <v>1588</v>
      </c>
      <c r="F64" t="s">
        <v>1589</v>
      </c>
      <c r="G64" t="s">
        <v>1590</v>
      </c>
      <c r="H64" t="s">
        <v>170</v>
      </c>
    </row>
    <row r="65" spans="1:8" ht="11.25">
      <c r="A65">
        <v>64</v>
      </c>
      <c r="B65" t="s">
        <v>696</v>
      </c>
      <c r="C65" t="s">
        <v>696</v>
      </c>
      <c r="D65" t="s">
        <v>697</v>
      </c>
      <c r="E65" t="s">
        <v>1591</v>
      </c>
      <c r="F65" t="s">
        <v>1592</v>
      </c>
      <c r="G65" t="s">
        <v>1593</v>
      </c>
      <c r="H65" t="s">
        <v>170</v>
      </c>
    </row>
    <row r="66" spans="1:8" ht="11.25">
      <c r="A66">
        <v>65</v>
      </c>
      <c r="B66" t="s">
        <v>696</v>
      </c>
      <c r="C66" t="s">
        <v>696</v>
      </c>
      <c r="D66" t="s">
        <v>697</v>
      </c>
      <c r="E66" t="s">
        <v>1594</v>
      </c>
      <c r="F66" t="s">
        <v>1595</v>
      </c>
      <c r="G66" t="s">
        <v>1559</v>
      </c>
      <c r="H66" t="s">
        <v>171</v>
      </c>
    </row>
    <row r="67" spans="1:8" ht="11.25">
      <c r="A67">
        <v>66</v>
      </c>
      <c r="B67" t="s">
        <v>696</v>
      </c>
      <c r="C67" t="s">
        <v>696</v>
      </c>
      <c r="D67" t="s">
        <v>697</v>
      </c>
      <c r="E67" t="s">
        <v>1596</v>
      </c>
      <c r="F67" t="s">
        <v>1597</v>
      </c>
      <c r="G67" t="s">
        <v>1543</v>
      </c>
      <c r="H67" t="s">
        <v>171</v>
      </c>
    </row>
    <row r="68" spans="1:8" ht="11.25">
      <c r="A68">
        <v>67</v>
      </c>
      <c r="B68" t="s">
        <v>696</v>
      </c>
      <c r="C68" t="s">
        <v>696</v>
      </c>
      <c r="D68" t="s">
        <v>697</v>
      </c>
      <c r="E68" t="s">
        <v>1598</v>
      </c>
      <c r="F68" t="s">
        <v>1599</v>
      </c>
      <c r="G68" t="s">
        <v>1553</v>
      </c>
      <c r="H68" t="s">
        <v>171</v>
      </c>
    </row>
    <row r="69" spans="1:8" ht="11.25">
      <c r="A69">
        <v>68</v>
      </c>
      <c r="B69" t="s">
        <v>696</v>
      </c>
      <c r="C69" t="s">
        <v>696</v>
      </c>
      <c r="D69" t="s">
        <v>697</v>
      </c>
      <c r="E69" t="s">
        <v>1600</v>
      </c>
      <c r="F69" t="s">
        <v>1601</v>
      </c>
      <c r="G69" t="s">
        <v>1553</v>
      </c>
      <c r="H69" t="s">
        <v>171</v>
      </c>
    </row>
    <row r="70" spans="1:8" ht="11.25">
      <c r="A70">
        <v>69</v>
      </c>
      <c r="B70" t="s">
        <v>696</v>
      </c>
      <c r="C70" t="s">
        <v>696</v>
      </c>
      <c r="D70" t="s">
        <v>697</v>
      </c>
      <c r="E70" t="s">
        <v>1602</v>
      </c>
      <c r="F70" t="s">
        <v>1603</v>
      </c>
      <c r="G70" t="s">
        <v>1497</v>
      </c>
      <c r="H70" t="s">
        <v>171</v>
      </c>
    </row>
    <row r="71" spans="1:8" ht="11.25">
      <c r="A71">
        <v>70</v>
      </c>
      <c r="B71" t="s">
        <v>696</v>
      </c>
      <c r="C71" t="s">
        <v>696</v>
      </c>
      <c r="D71" t="s">
        <v>697</v>
      </c>
      <c r="E71" t="s">
        <v>1604</v>
      </c>
      <c r="F71" t="s">
        <v>1605</v>
      </c>
      <c r="G71" t="s">
        <v>1553</v>
      </c>
      <c r="H71" t="s">
        <v>170</v>
      </c>
    </row>
    <row r="72" spans="1:8" ht="11.25">
      <c r="A72">
        <v>71</v>
      </c>
      <c r="B72" t="s">
        <v>696</v>
      </c>
      <c r="C72" t="s">
        <v>696</v>
      </c>
      <c r="D72" t="s">
        <v>697</v>
      </c>
      <c r="E72" t="s">
        <v>1606</v>
      </c>
      <c r="F72" t="s">
        <v>1607</v>
      </c>
      <c r="G72" t="s">
        <v>1562</v>
      </c>
      <c r="H72" t="s">
        <v>171</v>
      </c>
    </row>
    <row r="73" spans="1:8" ht="11.25">
      <c r="A73">
        <v>72</v>
      </c>
      <c r="B73" t="s">
        <v>696</v>
      </c>
      <c r="C73" t="s">
        <v>696</v>
      </c>
      <c r="D73" t="s">
        <v>697</v>
      </c>
      <c r="E73" t="s">
        <v>1608</v>
      </c>
      <c r="F73" t="s">
        <v>1609</v>
      </c>
      <c r="G73" t="s">
        <v>1543</v>
      </c>
      <c r="H73" t="s">
        <v>172</v>
      </c>
    </row>
    <row r="74" spans="1:8" ht="11.25">
      <c r="A74">
        <v>73</v>
      </c>
      <c r="B74" t="s">
        <v>696</v>
      </c>
      <c r="C74" t="s">
        <v>696</v>
      </c>
      <c r="D74" t="s">
        <v>697</v>
      </c>
      <c r="E74" t="s">
        <v>1610</v>
      </c>
      <c r="F74" t="s">
        <v>1611</v>
      </c>
      <c r="G74" t="s">
        <v>1612</v>
      </c>
      <c r="H74" t="s">
        <v>171</v>
      </c>
    </row>
    <row r="75" spans="1:8" ht="11.25">
      <c r="A75">
        <v>74</v>
      </c>
      <c r="B75" t="s">
        <v>696</v>
      </c>
      <c r="C75" t="s">
        <v>696</v>
      </c>
      <c r="D75" t="s">
        <v>697</v>
      </c>
      <c r="E75" t="s">
        <v>1613</v>
      </c>
      <c r="F75" t="s">
        <v>1614</v>
      </c>
      <c r="G75" t="s">
        <v>1543</v>
      </c>
      <c r="H75" t="s">
        <v>171</v>
      </c>
    </row>
    <row r="76" spans="1:8" ht="11.25">
      <c r="A76">
        <v>75</v>
      </c>
      <c r="B76" t="s">
        <v>696</v>
      </c>
      <c r="C76" t="s">
        <v>696</v>
      </c>
      <c r="D76" t="s">
        <v>697</v>
      </c>
      <c r="E76" t="s">
        <v>1615</v>
      </c>
      <c r="F76" t="s">
        <v>1616</v>
      </c>
      <c r="G76" t="s">
        <v>1553</v>
      </c>
      <c r="H76" t="s">
        <v>171</v>
      </c>
    </row>
    <row r="77" spans="1:8" ht="11.25">
      <c r="A77">
        <v>76</v>
      </c>
      <c r="B77" t="s">
        <v>696</v>
      </c>
      <c r="C77" t="s">
        <v>696</v>
      </c>
      <c r="D77" t="s">
        <v>697</v>
      </c>
      <c r="E77" t="s">
        <v>1617</v>
      </c>
      <c r="F77" t="s">
        <v>1618</v>
      </c>
      <c r="G77" t="s">
        <v>1553</v>
      </c>
      <c r="H77" t="s">
        <v>171</v>
      </c>
    </row>
    <row r="78" spans="1:8" ht="11.25">
      <c r="A78">
        <v>77</v>
      </c>
      <c r="B78" t="s">
        <v>696</v>
      </c>
      <c r="C78" t="s">
        <v>696</v>
      </c>
      <c r="D78" t="s">
        <v>697</v>
      </c>
      <c r="E78" t="s">
        <v>1619</v>
      </c>
      <c r="F78" t="s">
        <v>1620</v>
      </c>
      <c r="G78" t="s">
        <v>1621</v>
      </c>
      <c r="H78" t="s">
        <v>171</v>
      </c>
    </row>
    <row r="79" spans="1:8" ht="11.25">
      <c r="A79">
        <v>78</v>
      </c>
      <c r="B79" t="s">
        <v>696</v>
      </c>
      <c r="C79" t="s">
        <v>696</v>
      </c>
      <c r="D79" t="s">
        <v>697</v>
      </c>
      <c r="E79" t="s">
        <v>1622</v>
      </c>
      <c r="F79" t="s">
        <v>1623</v>
      </c>
      <c r="G79" t="s">
        <v>1543</v>
      </c>
      <c r="H79" t="s">
        <v>171</v>
      </c>
    </row>
    <row r="80" spans="1:8" ht="11.25">
      <c r="A80">
        <v>79</v>
      </c>
      <c r="B80" t="s">
        <v>696</v>
      </c>
      <c r="C80" t="s">
        <v>696</v>
      </c>
      <c r="D80" t="s">
        <v>697</v>
      </c>
      <c r="E80" t="s">
        <v>1624</v>
      </c>
      <c r="F80" t="s">
        <v>1625</v>
      </c>
      <c r="G80" t="s">
        <v>1553</v>
      </c>
      <c r="H80" t="s">
        <v>171</v>
      </c>
    </row>
    <row r="81" spans="1:8" ht="11.25">
      <c r="A81">
        <v>80</v>
      </c>
      <c r="B81" t="s">
        <v>696</v>
      </c>
      <c r="C81" t="s">
        <v>696</v>
      </c>
      <c r="D81" t="s">
        <v>697</v>
      </c>
      <c r="E81" t="s">
        <v>1626</v>
      </c>
      <c r="F81" t="s">
        <v>1627</v>
      </c>
      <c r="G81" t="s">
        <v>1628</v>
      </c>
      <c r="H81" t="s">
        <v>171</v>
      </c>
    </row>
    <row r="82" spans="1:8" ht="11.25">
      <c r="A82">
        <v>81</v>
      </c>
      <c r="B82" t="s">
        <v>696</v>
      </c>
      <c r="C82" t="s">
        <v>696</v>
      </c>
      <c r="D82" t="s">
        <v>697</v>
      </c>
      <c r="E82" t="s">
        <v>1629</v>
      </c>
      <c r="F82" t="s">
        <v>1630</v>
      </c>
      <c r="G82" t="s">
        <v>1631</v>
      </c>
      <c r="H82" t="s">
        <v>171</v>
      </c>
    </row>
    <row r="83" spans="1:8" ht="11.25">
      <c r="A83">
        <v>82</v>
      </c>
      <c r="B83" t="s">
        <v>698</v>
      </c>
      <c r="C83" t="s">
        <v>698</v>
      </c>
      <c r="D83" t="s">
        <v>699</v>
      </c>
      <c r="E83" t="s">
        <v>1632</v>
      </c>
      <c r="F83" t="s">
        <v>1633</v>
      </c>
      <c r="G83" t="s">
        <v>1634</v>
      </c>
      <c r="H83" t="s">
        <v>170</v>
      </c>
    </row>
    <row r="84" spans="1:8" ht="11.25">
      <c r="A84">
        <v>83</v>
      </c>
      <c r="B84" t="s">
        <v>698</v>
      </c>
      <c r="C84" t="s">
        <v>698</v>
      </c>
      <c r="D84" t="s">
        <v>699</v>
      </c>
      <c r="E84" t="s">
        <v>1635</v>
      </c>
      <c r="F84" t="s">
        <v>1566</v>
      </c>
      <c r="G84" t="s">
        <v>1634</v>
      </c>
      <c r="H84" t="s">
        <v>170</v>
      </c>
    </row>
    <row r="85" spans="1:8" ht="11.25">
      <c r="A85">
        <v>84</v>
      </c>
      <c r="B85" t="s">
        <v>698</v>
      </c>
      <c r="C85" t="s">
        <v>698</v>
      </c>
      <c r="D85" t="s">
        <v>699</v>
      </c>
      <c r="E85" t="s">
        <v>1636</v>
      </c>
      <c r="F85" t="s">
        <v>1637</v>
      </c>
      <c r="G85" t="s">
        <v>1638</v>
      </c>
      <c r="H85" t="s">
        <v>170</v>
      </c>
    </row>
    <row r="86" spans="1:8" ht="11.25">
      <c r="A86">
        <v>85</v>
      </c>
      <c r="B86" t="s">
        <v>698</v>
      </c>
      <c r="C86" t="s">
        <v>698</v>
      </c>
      <c r="D86" t="s">
        <v>699</v>
      </c>
      <c r="E86" t="s">
        <v>1639</v>
      </c>
      <c r="F86" t="s">
        <v>1640</v>
      </c>
      <c r="G86" t="s">
        <v>1634</v>
      </c>
      <c r="H86" t="s">
        <v>171</v>
      </c>
    </row>
    <row r="87" spans="1:8" ht="11.25">
      <c r="A87">
        <v>86</v>
      </c>
      <c r="B87" t="s">
        <v>698</v>
      </c>
      <c r="C87" t="s">
        <v>698</v>
      </c>
      <c r="D87" t="s">
        <v>699</v>
      </c>
      <c r="E87" t="s">
        <v>1641</v>
      </c>
      <c r="F87" t="s">
        <v>1642</v>
      </c>
      <c r="G87" t="s">
        <v>1634</v>
      </c>
      <c r="H87" t="s">
        <v>171</v>
      </c>
    </row>
    <row r="88" spans="1:8" ht="11.25">
      <c r="A88">
        <v>87</v>
      </c>
      <c r="B88" t="s">
        <v>698</v>
      </c>
      <c r="C88" t="s">
        <v>698</v>
      </c>
      <c r="D88" t="s">
        <v>699</v>
      </c>
      <c r="E88" t="s">
        <v>1643</v>
      </c>
      <c r="F88" t="s">
        <v>1644</v>
      </c>
      <c r="G88" t="s">
        <v>1645</v>
      </c>
      <c r="H88" t="s">
        <v>170</v>
      </c>
    </row>
    <row r="89" spans="1:8" ht="11.25">
      <c r="A89">
        <v>88</v>
      </c>
      <c r="B89" t="s">
        <v>700</v>
      </c>
      <c r="C89" t="s">
        <v>702</v>
      </c>
      <c r="D89" t="s">
        <v>701</v>
      </c>
      <c r="E89" t="s">
        <v>1646</v>
      </c>
      <c r="F89" t="s">
        <v>1647</v>
      </c>
      <c r="G89" t="s">
        <v>1648</v>
      </c>
      <c r="H89" t="s">
        <v>170</v>
      </c>
    </row>
    <row r="90" spans="1:8" ht="11.25">
      <c r="A90">
        <v>89</v>
      </c>
      <c r="B90" t="s">
        <v>700</v>
      </c>
      <c r="C90" t="s">
        <v>702</v>
      </c>
      <c r="D90" t="s">
        <v>701</v>
      </c>
      <c r="E90" t="s">
        <v>1649</v>
      </c>
      <c r="F90" t="s">
        <v>1650</v>
      </c>
      <c r="G90" t="s">
        <v>1648</v>
      </c>
      <c r="H90" t="s">
        <v>171</v>
      </c>
    </row>
    <row r="91" spans="1:8" ht="11.25">
      <c r="A91">
        <v>90</v>
      </c>
      <c r="B91" t="s">
        <v>700</v>
      </c>
      <c r="C91" t="s">
        <v>702</v>
      </c>
      <c r="D91" t="s">
        <v>701</v>
      </c>
      <c r="E91" t="s">
        <v>1651</v>
      </c>
      <c r="F91" t="s">
        <v>1652</v>
      </c>
      <c r="G91" t="s">
        <v>1648</v>
      </c>
      <c r="H91" t="s">
        <v>171</v>
      </c>
    </row>
    <row r="92" spans="1:8" ht="11.25">
      <c r="A92">
        <v>91</v>
      </c>
      <c r="B92" t="s">
        <v>703</v>
      </c>
      <c r="C92" t="s">
        <v>705</v>
      </c>
      <c r="D92" t="s">
        <v>704</v>
      </c>
      <c r="E92" t="s">
        <v>1653</v>
      </c>
      <c r="F92" t="s">
        <v>1654</v>
      </c>
      <c r="G92" t="s">
        <v>1567</v>
      </c>
      <c r="H92" t="s">
        <v>171</v>
      </c>
    </row>
    <row r="93" spans="1:8" ht="11.25">
      <c r="A93">
        <v>92</v>
      </c>
      <c r="B93" t="s">
        <v>703</v>
      </c>
      <c r="C93" t="s">
        <v>705</v>
      </c>
      <c r="D93" t="s">
        <v>704</v>
      </c>
      <c r="E93" t="s">
        <v>1655</v>
      </c>
      <c r="F93" t="s">
        <v>1656</v>
      </c>
      <c r="G93" t="s">
        <v>1567</v>
      </c>
      <c r="H93" t="s">
        <v>171</v>
      </c>
    </row>
    <row r="94" spans="1:8" ht="11.25">
      <c r="A94">
        <v>93</v>
      </c>
      <c r="B94" t="s">
        <v>703</v>
      </c>
      <c r="C94" t="s">
        <v>705</v>
      </c>
      <c r="D94" t="s">
        <v>704</v>
      </c>
      <c r="E94" t="s">
        <v>1657</v>
      </c>
      <c r="F94" t="s">
        <v>1658</v>
      </c>
      <c r="G94" t="s">
        <v>1659</v>
      </c>
      <c r="H94" t="s">
        <v>170</v>
      </c>
    </row>
    <row r="95" spans="1:8" ht="11.25">
      <c r="A95">
        <v>94</v>
      </c>
      <c r="B95" t="s">
        <v>703</v>
      </c>
      <c r="C95" t="s">
        <v>705</v>
      </c>
      <c r="D95" t="s">
        <v>704</v>
      </c>
      <c r="E95" t="s">
        <v>1660</v>
      </c>
      <c r="F95" t="s">
        <v>1644</v>
      </c>
      <c r="G95" t="s">
        <v>1659</v>
      </c>
      <c r="H95" t="s">
        <v>170</v>
      </c>
    </row>
    <row r="96" spans="1:8" ht="11.25">
      <c r="A96">
        <v>95</v>
      </c>
      <c r="B96" t="s">
        <v>703</v>
      </c>
      <c r="C96" t="s">
        <v>705</v>
      </c>
      <c r="D96" t="s">
        <v>704</v>
      </c>
      <c r="E96" t="s">
        <v>1643</v>
      </c>
      <c r="F96" t="s">
        <v>1644</v>
      </c>
      <c r="G96" t="s">
        <v>1645</v>
      </c>
      <c r="H96" t="s">
        <v>170</v>
      </c>
    </row>
    <row r="97" spans="1:8" ht="11.25">
      <c r="A97">
        <v>96</v>
      </c>
      <c r="B97" t="s">
        <v>703</v>
      </c>
      <c r="C97" t="s">
        <v>703</v>
      </c>
      <c r="D97" t="s">
        <v>704</v>
      </c>
      <c r="E97" t="s">
        <v>1660</v>
      </c>
      <c r="F97" t="s">
        <v>1644</v>
      </c>
      <c r="G97" t="s">
        <v>1659</v>
      </c>
      <c r="H97" t="s">
        <v>170</v>
      </c>
    </row>
    <row r="98" spans="1:8" ht="11.25">
      <c r="A98">
        <v>97</v>
      </c>
      <c r="B98" t="s">
        <v>703</v>
      </c>
      <c r="C98" t="s">
        <v>703</v>
      </c>
      <c r="D98" t="s">
        <v>704</v>
      </c>
      <c r="E98" t="s">
        <v>1643</v>
      </c>
      <c r="F98" t="s">
        <v>1644</v>
      </c>
      <c r="G98" t="s">
        <v>1645</v>
      </c>
      <c r="H98" t="s">
        <v>170</v>
      </c>
    </row>
    <row r="99" spans="1:8" ht="11.25">
      <c r="A99">
        <v>98</v>
      </c>
      <c r="B99" t="s">
        <v>706</v>
      </c>
      <c r="C99" t="s">
        <v>708</v>
      </c>
      <c r="D99" t="s">
        <v>707</v>
      </c>
      <c r="E99" t="s">
        <v>1661</v>
      </c>
      <c r="F99" t="s">
        <v>1662</v>
      </c>
      <c r="G99" t="s">
        <v>1663</v>
      </c>
      <c r="H99" t="s">
        <v>171</v>
      </c>
    </row>
    <row r="100" spans="1:8" ht="11.25">
      <c r="A100">
        <v>99</v>
      </c>
      <c r="B100" t="s">
        <v>706</v>
      </c>
      <c r="C100" t="s">
        <v>708</v>
      </c>
      <c r="D100" t="s">
        <v>707</v>
      </c>
      <c r="E100" t="s">
        <v>1664</v>
      </c>
      <c r="F100" t="s">
        <v>1665</v>
      </c>
      <c r="G100" t="s">
        <v>1663</v>
      </c>
      <c r="H100" t="s">
        <v>170</v>
      </c>
    </row>
    <row r="101" spans="1:8" ht="11.25">
      <c r="A101">
        <v>100</v>
      </c>
      <c r="B101" t="s">
        <v>706</v>
      </c>
      <c r="C101" t="s">
        <v>708</v>
      </c>
      <c r="D101" t="s">
        <v>707</v>
      </c>
      <c r="E101" t="s">
        <v>1666</v>
      </c>
      <c r="F101" t="s">
        <v>1667</v>
      </c>
      <c r="G101" t="s">
        <v>1668</v>
      </c>
      <c r="H101" t="s">
        <v>170</v>
      </c>
    </row>
    <row r="102" spans="1:8" ht="11.25">
      <c r="A102">
        <v>101</v>
      </c>
      <c r="B102" t="s">
        <v>706</v>
      </c>
      <c r="C102" t="s">
        <v>708</v>
      </c>
      <c r="D102" t="s">
        <v>707</v>
      </c>
      <c r="E102" t="s">
        <v>1669</v>
      </c>
      <c r="F102" t="s">
        <v>1670</v>
      </c>
      <c r="G102" t="s">
        <v>1671</v>
      </c>
      <c r="H102" t="s">
        <v>170</v>
      </c>
    </row>
    <row r="103" spans="1:8" ht="11.25">
      <c r="A103">
        <v>102</v>
      </c>
      <c r="B103" t="s">
        <v>706</v>
      </c>
      <c r="C103" t="s">
        <v>708</v>
      </c>
      <c r="D103" t="s">
        <v>707</v>
      </c>
      <c r="E103" t="s">
        <v>1672</v>
      </c>
      <c r="F103" t="s">
        <v>1673</v>
      </c>
      <c r="G103" t="s">
        <v>1663</v>
      </c>
      <c r="H103" t="s">
        <v>170</v>
      </c>
    </row>
    <row r="104" spans="1:8" ht="11.25">
      <c r="A104">
        <v>103</v>
      </c>
      <c r="B104" t="s">
        <v>706</v>
      </c>
      <c r="C104" t="s">
        <v>708</v>
      </c>
      <c r="D104" t="s">
        <v>707</v>
      </c>
      <c r="E104" t="s">
        <v>1674</v>
      </c>
      <c r="F104" t="s">
        <v>1675</v>
      </c>
      <c r="G104" t="s">
        <v>1663</v>
      </c>
      <c r="H104" t="s">
        <v>171</v>
      </c>
    </row>
    <row r="105" spans="1:8" ht="11.25">
      <c r="A105">
        <v>104</v>
      </c>
      <c r="B105" t="s">
        <v>706</v>
      </c>
      <c r="C105" t="s">
        <v>708</v>
      </c>
      <c r="D105" t="s">
        <v>707</v>
      </c>
      <c r="E105" t="s">
        <v>1676</v>
      </c>
      <c r="F105" t="s">
        <v>1677</v>
      </c>
      <c r="G105" t="s">
        <v>1678</v>
      </c>
      <c r="H105" t="s">
        <v>171</v>
      </c>
    </row>
    <row r="106" spans="1:8" ht="11.25">
      <c r="A106">
        <v>105</v>
      </c>
      <c r="B106" t="s">
        <v>706</v>
      </c>
      <c r="C106" t="s">
        <v>708</v>
      </c>
      <c r="D106" t="s">
        <v>707</v>
      </c>
      <c r="E106" t="s">
        <v>1679</v>
      </c>
      <c r="F106" t="s">
        <v>1644</v>
      </c>
      <c r="G106" t="s">
        <v>1680</v>
      </c>
      <c r="H106" t="s">
        <v>171</v>
      </c>
    </row>
    <row r="107" spans="1:8" ht="11.25">
      <c r="A107">
        <v>106</v>
      </c>
      <c r="B107" t="s">
        <v>706</v>
      </c>
      <c r="C107" t="s">
        <v>706</v>
      </c>
      <c r="D107" t="s">
        <v>707</v>
      </c>
      <c r="E107" t="s">
        <v>1666</v>
      </c>
      <c r="F107" t="s">
        <v>1667</v>
      </c>
      <c r="G107" t="s">
        <v>1668</v>
      </c>
      <c r="H107" t="s">
        <v>170</v>
      </c>
    </row>
    <row r="108" spans="1:8" ht="11.25">
      <c r="A108">
        <v>107</v>
      </c>
      <c r="B108" t="s">
        <v>706</v>
      </c>
      <c r="C108" t="s">
        <v>706</v>
      </c>
      <c r="D108" t="s">
        <v>707</v>
      </c>
      <c r="E108" t="s">
        <v>1679</v>
      </c>
      <c r="F108" t="s">
        <v>1644</v>
      </c>
      <c r="G108" t="s">
        <v>1680</v>
      </c>
      <c r="H108" t="s">
        <v>171</v>
      </c>
    </row>
    <row r="109" spans="1:8" ht="11.25">
      <c r="A109">
        <v>108</v>
      </c>
      <c r="B109" t="s">
        <v>709</v>
      </c>
      <c r="C109" t="s">
        <v>713</v>
      </c>
      <c r="D109" t="s">
        <v>714</v>
      </c>
      <c r="E109" t="s">
        <v>1681</v>
      </c>
      <c r="F109" t="s">
        <v>1682</v>
      </c>
      <c r="G109" t="s">
        <v>1683</v>
      </c>
      <c r="H109" t="s">
        <v>171</v>
      </c>
    </row>
    <row r="110" spans="1:8" ht="11.25">
      <c r="A110">
        <v>109</v>
      </c>
      <c r="B110" t="s">
        <v>709</v>
      </c>
      <c r="C110" t="s">
        <v>713</v>
      </c>
      <c r="D110" t="s">
        <v>714</v>
      </c>
      <c r="E110" t="s">
        <v>1681</v>
      </c>
      <c r="F110" t="s">
        <v>1682</v>
      </c>
      <c r="G110" t="s">
        <v>1683</v>
      </c>
      <c r="H110" t="s">
        <v>171</v>
      </c>
    </row>
    <row r="111" spans="1:8" ht="11.25">
      <c r="A111">
        <v>110</v>
      </c>
      <c r="B111" t="s">
        <v>709</v>
      </c>
      <c r="C111" t="s">
        <v>715</v>
      </c>
      <c r="D111" t="s">
        <v>716</v>
      </c>
      <c r="E111" t="s">
        <v>1684</v>
      </c>
      <c r="F111" t="s">
        <v>1685</v>
      </c>
      <c r="G111" t="s">
        <v>1683</v>
      </c>
      <c r="H111" t="s">
        <v>171</v>
      </c>
    </row>
    <row r="112" spans="1:8" ht="11.25">
      <c r="A112">
        <v>111</v>
      </c>
      <c r="B112" t="s">
        <v>709</v>
      </c>
      <c r="C112" t="s">
        <v>715</v>
      </c>
      <c r="D112" t="s">
        <v>716</v>
      </c>
      <c r="E112" t="s">
        <v>1686</v>
      </c>
      <c r="F112" t="s">
        <v>1687</v>
      </c>
      <c r="G112" t="s">
        <v>1683</v>
      </c>
      <c r="H112" t="s">
        <v>170</v>
      </c>
    </row>
    <row r="113" spans="1:8" ht="11.25">
      <c r="A113">
        <v>112</v>
      </c>
      <c r="B113" t="s">
        <v>709</v>
      </c>
      <c r="C113" t="s">
        <v>719</v>
      </c>
      <c r="D113" t="s">
        <v>720</v>
      </c>
      <c r="E113" t="s">
        <v>1688</v>
      </c>
      <c r="F113" t="s">
        <v>1689</v>
      </c>
      <c r="G113" t="s">
        <v>1683</v>
      </c>
      <c r="H113" t="s">
        <v>170</v>
      </c>
    </row>
    <row r="114" spans="1:8" ht="11.25">
      <c r="A114">
        <v>113</v>
      </c>
      <c r="B114" t="s">
        <v>709</v>
      </c>
      <c r="C114" t="s">
        <v>719</v>
      </c>
      <c r="D114" t="s">
        <v>720</v>
      </c>
      <c r="E114" t="s">
        <v>1690</v>
      </c>
      <c r="F114" t="s">
        <v>1691</v>
      </c>
      <c r="G114" t="s">
        <v>1692</v>
      </c>
      <c r="H114" t="s">
        <v>171</v>
      </c>
    </row>
    <row r="115" spans="1:8" ht="11.25">
      <c r="A115">
        <v>114</v>
      </c>
      <c r="B115" t="s">
        <v>741</v>
      </c>
      <c r="C115" t="s">
        <v>743</v>
      </c>
      <c r="D115" t="s">
        <v>744</v>
      </c>
      <c r="E115" t="s">
        <v>1693</v>
      </c>
      <c r="F115" t="s">
        <v>1694</v>
      </c>
      <c r="G115" t="s">
        <v>1695</v>
      </c>
      <c r="H115" t="s">
        <v>171</v>
      </c>
    </row>
    <row r="116" spans="1:8" ht="11.25">
      <c r="A116">
        <v>115</v>
      </c>
      <c r="B116" t="s">
        <v>741</v>
      </c>
      <c r="C116" t="s">
        <v>745</v>
      </c>
      <c r="D116" t="s">
        <v>746</v>
      </c>
      <c r="E116" t="s">
        <v>1696</v>
      </c>
      <c r="F116" t="s">
        <v>1697</v>
      </c>
      <c r="G116" t="s">
        <v>1695</v>
      </c>
      <c r="H116" t="s">
        <v>171</v>
      </c>
    </row>
    <row r="117" spans="1:8" ht="11.25">
      <c r="A117">
        <v>116</v>
      </c>
      <c r="B117" t="s">
        <v>741</v>
      </c>
      <c r="C117" t="s">
        <v>749</v>
      </c>
      <c r="D117" t="s">
        <v>750</v>
      </c>
      <c r="E117" t="s">
        <v>1698</v>
      </c>
      <c r="F117" t="s">
        <v>1699</v>
      </c>
      <c r="G117" t="s">
        <v>1695</v>
      </c>
      <c r="H117" t="s">
        <v>171</v>
      </c>
    </row>
    <row r="118" spans="1:8" ht="11.25">
      <c r="A118">
        <v>117</v>
      </c>
      <c r="B118" t="s">
        <v>741</v>
      </c>
      <c r="C118" t="s">
        <v>751</v>
      </c>
      <c r="D118" t="s">
        <v>752</v>
      </c>
      <c r="E118" t="s">
        <v>1700</v>
      </c>
      <c r="F118" t="s">
        <v>1701</v>
      </c>
      <c r="G118" t="s">
        <v>1695</v>
      </c>
      <c r="H118" t="s">
        <v>171</v>
      </c>
    </row>
    <row r="119" spans="1:8" ht="11.25">
      <c r="A119">
        <v>118</v>
      </c>
      <c r="B119" t="s">
        <v>741</v>
      </c>
      <c r="C119" t="s">
        <v>753</v>
      </c>
      <c r="D119" t="s">
        <v>754</v>
      </c>
      <c r="E119" t="s">
        <v>1702</v>
      </c>
      <c r="F119" t="s">
        <v>1703</v>
      </c>
      <c r="G119" t="s">
        <v>1695</v>
      </c>
      <c r="H119" t="s">
        <v>170</v>
      </c>
    </row>
    <row r="120" spans="1:8" ht="11.25">
      <c r="A120">
        <v>119</v>
      </c>
      <c r="B120" t="s">
        <v>741</v>
      </c>
      <c r="C120" t="s">
        <v>753</v>
      </c>
      <c r="D120" t="s">
        <v>754</v>
      </c>
      <c r="E120" t="s">
        <v>1704</v>
      </c>
      <c r="F120" t="s">
        <v>1705</v>
      </c>
      <c r="G120" t="s">
        <v>1695</v>
      </c>
      <c r="H120" t="s">
        <v>171</v>
      </c>
    </row>
    <row r="121" spans="1:8" ht="11.25">
      <c r="A121">
        <v>120</v>
      </c>
      <c r="B121" t="s">
        <v>741</v>
      </c>
      <c r="C121" t="s">
        <v>757</v>
      </c>
      <c r="D121" t="s">
        <v>758</v>
      </c>
      <c r="E121" t="s">
        <v>1706</v>
      </c>
      <c r="F121" t="s">
        <v>1707</v>
      </c>
      <c r="G121" t="s">
        <v>1695</v>
      </c>
      <c r="H121" t="s">
        <v>171</v>
      </c>
    </row>
    <row r="122" spans="1:8" ht="11.25">
      <c r="A122">
        <v>121</v>
      </c>
      <c r="B122" t="s">
        <v>741</v>
      </c>
      <c r="C122" t="s">
        <v>759</v>
      </c>
      <c r="D122" t="s">
        <v>760</v>
      </c>
      <c r="E122" t="s">
        <v>1708</v>
      </c>
      <c r="F122" t="s">
        <v>1709</v>
      </c>
      <c r="G122" t="s">
        <v>1695</v>
      </c>
      <c r="H122" t="s">
        <v>171</v>
      </c>
    </row>
    <row r="123" spans="1:8" ht="11.25">
      <c r="A123">
        <v>122</v>
      </c>
      <c r="B123" t="s">
        <v>741</v>
      </c>
      <c r="C123" t="s">
        <v>761</v>
      </c>
      <c r="D123" t="s">
        <v>762</v>
      </c>
      <c r="E123" t="s">
        <v>1710</v>
      </c>
      <c r="F123" t="s">
        <v>1711</v>
      </c>
      <c r="G123" t="s">
        <v>1695</v>
      </c>
      <c r="H123" t="s">
        <v>171</v>
      </c>
    </row>
    <row r="124" spans="1:8" ht="11.25">
      <c r="A124">
        <v>123</v>
      </c>
      <c r="B124" t="s">
        <v>763</v>
      </c>
      <c r="C124" t="s">
        <v>765</v>
      </c>
      <c r="D124" t="s">
        <v>766</v>
      </c>
      <c r="E124" t="s">
        <v>1712</v>
      </c>
      <c r="F124" t="s">
        <v>1713</v>
      </c>
      <c r="G124" t="s">
        <v>1714</v>
      </c>
      <c r="H124" t="s">
        <v>171</v>
      </c>
    </row>
    <row r="125" spans="1:7" ht="11.25">
      <c r="A125">
        <v>124</v>
      </c>
      <c r="B125" t="s">
        <v>763</v>
      </c>
      <c r="C125" t="s">
        <v>765</v>
      </c>
      <c r="D125" t="s">
        <v>766</v>
      </c>
      <c r="E125" t="s">
        <v>1715</v>
      </c>
      <c r="F125" t="s">
        <v>1716</v>
      </c>
      <c r="G125" t="s">
        <v>1714</v>
      </c>
    </row>
    <row r="126" spans="1:8" ht="11.25">
      <c r="A126">
        <v>125</v>
      </c>
      <c r="B126" t="s">
        <v>763</v>
      </c>
      <c r="C126" t="s">
        <v>765</v>
      </c>
      <c r="D126" t="s">
        <v>766</v>
      </c>
      <c r="E126" t="s">
        <v>1717</v>
      </c>
      <c r="F126" t="s">
        <v>1644</v>
      </c>
      <c r="G126" t="s">
        <v>1718</v>
      </c>
      <c r="H126" t="s">
        <v>171</v>
      </c>
    </row>
    <row r="127" spans="1:8" ht="11.25">
      <c r="A127">
        <v>126</v>
      </c>
      <c r="B127" t="s">
        <v>763</v>
      </c>
      <c r="C127" t="s">
        <v>767</v>
      </c>
      <c r="D127" t="s">
        <v>768</v>
      </c>
      <c r="E127" t="s">
        <v>1712</v>
      </c>
      <c r="F127" t="s">
        <v>1713</v>
      </c>
      <c r="G127" t="s">
        <v>1714</v>
      </c>
      <c r="H127" t="s">
        <v>171</v>
      </c>
    </row>
    <row r="128" spans="1:8" ht="11.25">
      <c r="A128">
        <v>127</v>
      </c>
      <c r="B128" t="s">
        <v>763</v>
      </c>
      <c r="C128" t="s">
        <v>767</v>
      </c>
      <c r="D128" t="s">
        <v>768</v>
      </c>
      <c r="E128" t="s">
        <v>1717</v>
      </c>
      <c r="F128" t="s">
        <v>1644</v>
      </c>
      <c r="G128" t="s">
        <v>1718</v>
      </c>
      <c r="H128" t="s">
        <v>171</v>
      </c>
    </row>
    <row r="129" spans="1:8" ht="11.25">
      <c r="A129">
        <v>128</v>
      </c>
      <c r="B129" t="s">
        <v>763</v>
      </c>
      <c r="C129" t="s">
        <v>763</v>
      </c>
      <c r="D129" t="s">
        <v>764</v>
      </c>
      <c r="E129" t="s">
        <v>1717</v>
      </c>
      <c r="F129" t="s">
        <v>1644</v>
      </c>
      <c r="G129" t="s">
        <v>1718</v>
      </c>
      <c r="H129" t="s">
        <v>171</v>
      </c>
    </row>
    <row r="130" spans="1:8" ht="11.25">
      <c r="A130">
        <v>129</v>
      </c>
      <c r="B130" t="s">
        <v>763</v>
      </c>
      <c r="C130" t="s">
        <v>769</v>
      </c>
      <c r="D130" t="s">
        <v>770</v>
      </c>
      <c r="E130" t="s">
        <v>1712</v>
      </c>
      <c r="F130" t="s">
        <v>1713</v>
      </c>
      <c r="G130" t="s">
        <v>1714</v>
      </c>
      <c r="H130" t="s">
        <v>171</v>
      </c>
    </row>
    <row r="131" spans="1:8" ht="11.25">
      <c r="A131">
        <v>130</v>
      </c>
      <c r="B131" t="s">
        <v>763</v>
      </c>
      <c r="C131" t="s">
        <v>769</v>
      </c>
      <c r="D131" t="s">
        <v>770</v>
      </c>
      <c r="E131" t="s">
        <v>1719</v>
      </c>
      <c r="F131" t="s">
        <v>1720</v>
      </c>
      <c r="G131" t="s">
        <v>1714</v>
      </c>
      <c r="H131" t="s">
        <v>171</v>
      </c>
    </row>
    <row r="132" spans="1:8" ht="11.25">
      <c r="A132">
        <v>131</v>
      </c>
      <c r="B132" t="s">
        <v>763</v>
      </c>
      <c r="C132" t="s">
        <v>769</v>
      </c>
      <c r="D132" t="s">
        <v>770</v>
      </c>
      <c r="E132" t="s">
        <v>1721</v>
      </c>
      <c r="F132" t="s">
        <v>1722</v>
      </c>
      <c r="G132" t="s">
        <v>1714</v>
      </c>
      <c r="H132" t="s">
        <v>170</v>
      </c>
    </row>
    <row r="133" spans="1:8" ht="11.25">
      <c r="A133">
        <v>132</v>
      </c>
      <c r="B133" t="s">
        <v>763</v>
      </c>
      <c r="C133" t="s">
        <v>769</v>
      </c>
      <c r="D133" t="s">
        <v>770</v>
      </c>
      <c r="E133" t="s">
        <v>1717</v>
      </c>
      <c r="F133" t="s">
        <v>1644</v>
      </c>
      <c r="G133" t="s">
        <v>1718</v>
      </c>
      <c r="H133" t="s">
        <v>171</v>
      </c>
    </row>
    <row r="134" spans="1:8" ht="11.25">
      <c r="A134">
        <v>133</v>
      </c>
      <c r="B134" t="s">
        <v>763</v>
      </c>
      <c r="C134" t="s">
        <v>771</v>
      </c>
      <c r="D134" t="s">
        <v>772</v>
      </c>
      <c r="E134" t="s">
        <v>1723</v>
      </c>
      <c r="F134" t="s">
        <v>1724</v>
      </c>
      <c r="G134" t="s">
        <v>1725</v>
      </c>
      <c r="H134" t="s">
        <v>171</v>
      </c>
    </row>
    <row r="135" spans="1:8" ht="11.25">
      <c r="A135">
        <v>134</v>
      </c>
      <c r="B135" t="s">
        <v>763</v>
      </c>
      <c r="C135" t="s">
        <v>771</v>
      </c>
      <c r="D135" t="s">
        <v>772</v>
      </c>
      <c r="E135" t="s">
        <v>1717</v>
      </c>
      <c r="F135" t="s">
        <v>1644</v>
      </c>
      <c r="G135" t="s">
        <v>1718</v>
      </c>
      <c r="H135" t="s">
        <v>171</v>
      </c>
    </row>
    <row r="136" spans="1:8" ht="11.25">
      <c r="A136">
        <v>135</v>
      </c>
      <c r="B136" t="s">
        <v>763</v>
      </c>
      <c r="C136" t="s">
        <v>773</v>
      </c>
      <c r="D136" t="s">
        <v>774</v>
      </c>
      <c r="E136" t="s">
        <v>1712</v>
      </c>
      <c r="F136" t="s">
        <v>1713</v>
      </c>
      <c r="G136" t="s">
        <v>1714</v>
      </c>
      <c r="H136" t="s">
        <v>171</v>
      </c>
    </row>
    <row r="137" spans="1:8" ht="11.25">
      <c r="A137">
        <v>136</v>
      </c>
      <c r="B137" t="s">
        <v>763</v>
      </c>
      <c r="C137" t="s">
        <v>773</v>
      </c>
      <c r="D137" t="s">
        <v>774</v>
      </c>
      <c r="E137" t="s">
        <v>1717</v>
      </c>
      <c r="F137" t="s">
        <v>1644</v>
      </c>
      <c r="G137" t="s">
        <v>1718</v>
      </c>
      <c r="H137" t="s">
        <v>171</v>
      </c>
    </row>
    <row r="138" spans="1:8" ht="11.25">
      <c r="A138">
        <v>137</v>
      </c>
      <c r="B138" t="s">
        <v>763</v>
      </c>
      <c r="C138" t="s">
        <v>775</v>
      </c>
      <c r="D138" t="s">
        <v>776</v>
      </c>
      <c r="E138" t="s">
        <v>1717</v>
      </c>
      <c r="F138" t="s">
        <v>1644</v>
      </c>
      <c r="G138" t="s">
        <v>1718</v>
      </c>
      <c r="H138" t="s">
        <v>171</v>
      </c>
    </row>
    <row r="139" spans="1:8" ht="11.25">
      <c r="A139">
        <v>138</v>
      </c>
      <c r="B139" t="s">
        <v>763</v>
      </c>
      <c r="C139" t="s">
        <v>777</v>
      </c>
      <c r="D139" t="s">
        <v>778</v>
      </c>
      <c r="E139" t="s">
        <v>1726</v>
      </c>
      <c r="F139" t="s">
        <v>1727</v>
      </c>
      <c r="G139" t="s">
        <v>1725</v>
      </c>
      <c r="H139" t="s">
        <v>170</v>
      </c>
    </row>
    <row r="140" spans="1:8" ht="11.25">
      <c r="A140">
        <v>139</v>
      </c>
      <c r="B140" t="s">
        <v>763</v>
      </c>
      <c r="C140" t="s">
        <v>777</v>
      </c>
      <c r="D140" t="s">
        <v>778</v>
      </c>
      <c r="E140" t="s">
        <v>1712</v>
      </c>
      <c r="F140" t="s">
        <v>1713</v>
      </c>
      <c r="G140" t="s">
        <v>1714</v>
      </c>
      <c r="H140" t="s">
        <v>171</v>
      </c>
    </row>
    <row r="141" spans="1:8" ht="11.25">
      <c r="A141">
        <v>140</v>
      </c>
      <c r="B141" t="s">
        <v>763</v>
      </c>
      <c r="C141" t="s">
        <v>777</v>
      </c>
      <c r="D141" t="s">
        <v>778</v>
      </c>
      <c r="E141" t="s">
        <v>1717</v>
      </c>
      <c r="F141" t="s">
        <v>1644</v>
      </c>
      <c r="G141" t="s">
        <v>1718</v>
      </c>
      <c r="H141" t="s">
        <v>171</v>
      </c>
    </row>
    <row r="142" spans="1:8" ht="11.25">
      <c r="A142">
        <v>141</v>
      </c>
      <c r="B142" t="s">
        <v>763</v>
      </c>
      <c r="C142" t="s">
        <v>779</v>
      </c>
      <c r="D142" t="s">
        <v>780</v>
      </c>
      <c r="E142" t="s">
        <v>1712</v>
      </c>
      <c r="F142" t="s">
        <v>1713</v>
      </c>
      <c r="G142" t="s">
        <v>1714</v>
      </c>
      <c r="H142" t="s">
        <v>171</v>
      </c>
    </row>
    <row r="143" spans="1:8" ht="11.25">
      <c r="A143">
        <v>142</v>
      </c>
      <c r="B143" t="s">
        <v>763</v>
      </c>
      <c r="C143" t="s">
        <v>779</v>
      </c>
      <c r="D143" t="s">
        <v>780</v>
      </c>
      <c r="E143" t="s">
        <v>1717</v>
      </c>
      <c r="F143" t="s">
        <v>1644</v>
      </c>
      <c r="G143" t="s">
        <v>1718</v>
      </c>
      <c r="H143" t="s">
        <v>171</v>
      </c>
    </row>
    <row r="144" spans="1:8" ht="11.25">
      <c r="A144">
        <v>143</v>
      </c>
      <c r="B144" t="s">
        <v>763</v>
      </c>
      <c r="C144" t="s">
        <v>781</v>
      </c>
      <c r="D144" t="s">
        <v>782</v>
      </c>
      <c r="E144" t="s">
        <v>1717</v>
      </c>
      <c r="F144" t="s">
        <v>1644</v>
      </c>
      <c r="G144" t="s">
        <v>1718</v>
      </c>
      <c r="H144" t="s">
        <v>171</v>
      </c>
    </row>
    <row r="145" spans="1:8" ht="11.25">
      <c r="A145">
        <v>144</v>
      </c>
      <c r="B145" t="s">
        <v>763</v>
      </c>
      <c r="C145" t="s">
        <v>783</v>
      </c>
      <c r="D145" t="s">
        <v>784</v>
      </c>
      <c r="E145" t="s">
        <v>1712</v>
      </c>
      <c r="F145" t="s">
        <v>1713</v>
      </c>
      <c r="G145" t="s">
        <v>1714</v>
      </c>
      <c r="H145" t="s">
        <v>171</v>
      </c>
    </row>
    <row r="146" spans="1:8" ht="11.25">
      <c r="A146">
        <v>145</v>
      </c>
      <c r="B146" t="s">
        <v>763</v>
      </c>
      <c r="C146" t="s">
        <v>783</v>
      </c>
      <c r="D146" t="s">
        <v>784</v>
      </c>
      <c r="E146" t="s">
        <v>1717</v>
      </c>
      <c r="F146" t="s">
        <v>1644</v>
      </c>
      <c r="G146" t="s">
        <v>1718</v>
      </c>
      <c r="H146" t="s">
        <v>171</v>
      </c>
    </row>
    <row r="147" spans="1:8" ht="11.25">
      <c r="A147">
        <v>146</v>
      </c>
      <c r="B147" t="s">
        <v>763</v>
      </c>
      <c r="C147" t="s">
        <v>785</v>
      </c>
      <c r="D147" t="s">
        <v>786</v>
      </c>
      <c r="E147" t="s">
        <v>1712</v>
      </c>
      <c r="F147" t="s">
        <v>1713</v>
      </c>
      <c r="G147" t="s">
        <v>1714</v>
      </c>
      <c r="H147" t="s">
        <v>171</v>
      </c>
    </row>
    <row r="148" spans="1:8" ht="11.25">
      <c r="A148">
        <v>147</v>
      </c>
      <c r="B148" t="s">
        <v>763</v>
      </c>
      <c r="C148" t="s">
        <v>785</v>
      </c>
      <c r="D148" t="s">
        <v>786</v>
      </c>
      <c r="E148" t="s">
        <v>1717</v>
      </c>
      <c r="F148" t="s">
        <v>1644</v>
      </c>
      <c r="G148" t="s">
        <v>1718</v>
      </c>
      <c r="H148" t="s">
        <v>171</v>
      </c>
    </row>
    <row r="149" spans="1:8" ht="11.25">
      <c r="A149">
        <v>148</v>
      </c>
      <c r="B149" t="s">
        <v>787</v>
      </c>
      <c r="C149" t="s">
        <v>789</v>
      </c>
      <c r="D149" t="s">
        <v>790</v>
      </c>
      <c r="E149" t="s">
        <v>1728</v>
      </c>
      <c r="F149" t="s">
        <v>1729</v>
      </c>
      <c r="G149" t="s">
        <v>1730</v>
      </c>
      <c r="H149" t="s">
        <v>170</v>
      </c>
    </row>
    <row r="150" spans="1:8" ht="11.25">
      <c r="A150">
        <v>149</v>
      </c>
      <c r="B150" t="s">
        <v>787</v>
      </c>
      <c r="C150" t="s">
        <v>791</v>
      </c>
      <c r="D150" t="s">
        <v>792</v>
      </c>
      <c r="E150" t="s">
        <v>1731</v>
      </c>
      <c r="F150" t="s">
        <v>1732</v>
      </c>
      <c r="G150" t="s">
        <v>1730</v>
      </c>
      <c r="H150" t="s">
        <v>171</v>
      </c>
    </row>
    <row r="151" spans="1:8" ht="11.25">
      <c r="A151">
        <v>150</v>
      </c>
      <c r="B151" t="s">
        <v>787</v>
      </c>
      <c r="C151" t="s">
        <v>791</v>
      </c>
      <c r="D151" t="s">
        <v>792</v>
      </c>
      <c r="E151" t="s">
        <v>1733</v>
      </c>
      <c r="F151" t="s">
        <v>1734</v>
      </c>
      <c r="G151" t="s">
        <v>1730</v>
      </c>
      <c r="H151" t="s">
        <v>171</v>
      </c>
    </row>
    <row r="152" spans="1:8" ht="11.25">
      <c r="A152">
        <v>151</v>
      </c>
      <c r="B152" t="s">
        <v>787</v>
      </c>
      <c r="C152" t="s">
        <v>795</v>
      </c>
      <c r="D152" t="s">
        <v>796</v>
      </c>
      <c r="E152" t="s">
        <v>1735</v>
      </c>
      <c r="F152" t="s">
        <v>1736</v>
      </c>
      <c r="G152" t="s">
        <v>1737</v>
      </c>
      <c r="H152" t="s">
        <v>171</v>
      </c>
    </row>
    <row r="153" spans="1:8" ht="11.25">
      <c r="A153">
        <v>152</v>
      </c>
      <c r="B153" t="s">
        <v>787</v>
      </c>
      <c r="C153" t="s">
        <v>795</v>
      </c>
      <c r="D153" t="s">
        <v>796</v>
      </c>
      <c r="E153" t="s">
        <v>1738</v>
      </c>
      <c r="F153" t="s">
        <v>1739</v>
      </c>
      <c r="G153" t="s">
        <v>1737</v>
      </c>
      <c r="H153" t="s">
        <v>171</v>
      </c>
    </row>
    <row r="154" spans="1:8" ht="11.25">
      <c r="A154">
        <v>153</v>
      </c>
      <c r="B154" t="s">
        <v>787</v>
      </c>
      <c r="C154" t="s">
        <v>795</v>
      </c>
      <c r="D154" t="s">
        <v>796</v>
      </c>
      <c r="E154" t="s">
        <v>1740</v>
      </c>
      <c r="F154" t="s">
        <v>1741</v>
      </c>
      <c r="G154" t="s">
        <v>1737</v>
      </c>
      <c r="H154" t="s">
        <v>170</v>
      </c>
    </row>
    <row r="155" spans="1:8" ht="11.25">
      <c r="A155">
        <v>154</v>
      </c>
      <c r="B155" t="s">
        <v>787</v>
      </c>
      <c r="C155" t="s">
        <v>797</v>
      </c>
      <c r="D155" t="s">
        <v>798</v>
      </c>
      <c r="E155" t="s">
        <v>1742</v>
      </c>
      <c r="F155" t="s">
        <v>1743</v>
      </c>
      <c r="G155" t="s">
        <v>1730</v>
      </c>
      <c r="H155" t="s">
        <v>170</v>
      </c>
    </row>
    <row r="156" spans="1:8" ht="11.25">
      <c r="A156">
        <v>155</v>
      </c>
      <c r="B156" t="s">
        <v>787</v>
      </c>
      <c r="C156" t="s">
        <v>797</v>
      </c>
      <c r="D156" t="s">
        <v>798</v>
      </c>
      <c r="E156" t="s">
        <v>1744</v>
      </c>
      <c r="F156" t="s">
        <v>1745</v>
      </c>
      <c r="G156" t="s">
        <v>1730</v>
      </c>
      <c r="H156" t="s">
        <v>170</v>
      </c>
    </row>
    <row r="157" spans="1:8" ht="11.25">
      <c r="A157">
        <v>156</v>
      </c>
      <c r="B157" t="s">
        <v>787</v>
      </c>
      <c r="C157" t="s">
        <v>799</v>
      </c>
      <c r="D157" t="s">
        <v>800</v>
      </c>
      <c r="E157" t="s">
        <v>1746</v>
      </c>
      <c r="F157" t="s">
        <v>1747</v>
      </c>
      <c r="G157" t="s">
        <v>1748</v>
      </c>
      <c r="H157" t="s">
        <v>171</v>
      </c>
    </row>
    <row r="158" spans="1:8" ht="11.25">
      <c r="A158">
        <v>157</v>
      </c>
      <c r="B158" t="s">
        <v>787</v>
      </c>
      <c r="C158" t="s">
        <v>801</v>
      </c>
      <c r="D158" t="s">
        <v>802</v>
      </c>
      <c r="E158" t="s">
        <v>1749</v>
      </c>
      <c r="F158" t="s">
        <v>1750</v>
      </c>
      <c r="G158" t="s">
        <v>1730</v>
      </c>
      <c r="H158" t="s">
        <v>170</v>
      </c>
    </row>
    <row r="159" spans="1:8" ht="11.25">
      <c r="A159">
        <v>158</v>
      </c>
      <c r="B159" t="s">
        <v>787</v>
      </c>
      <c r="C159" t="s">
        <v>803</v>
      </c>
      <c r="D159" t="s">
        <v>804</v>
      </c>
      <c r="E159" t="s">
        <v>1751</v>
      </c>
      <c r="F159" t="s">
        <v>1752</v>
      </c>
      <c r="G159" t="s">
        <v>1730</v>
      </c>
      <c r="H159" t="s">
        <v>170</v>
      </c>
    </row>
    <row r="160" spans="1:8" ht="11.25">
      <c r="A160">
        <v>159</v>
      </c>
      <c r="B160" t="s">
        <v>787</v>
      </c>
      <c r="C160" t="s">
        <v>805</v>
      </c>
      <c r="D160" t="s">
        <v>806</v>
      </c>
      <c r="E160" t="s">
        <v>1753</v>
      </c>
      <c r="F160" t="s">
        <v>1754</v>
      </c>
      <c r="G160" t="s">
        <v>1730</v>
      </c>
      <c r="H160" t="s">
        <v>170</v>
      </c>
    </row>
    <row r="161" spans="1:8" ht="11.25">
      <c r="A161">
        <v>160</v>
      </c>
      <c r="B161" t="s">
        <v>807</v>
      </c>
      <c r="C161" t="s">
        <v>809</v>
      </c>
      <c r="D161" t="s">
        <v>810</v>
      </c>
      <c r="E161" t="s">
        <v>1755</v>
      </c>
      <c r="F161" t="s">
        <v>1756</v>
      </c>
      <c r="G161" t="s">
        <v>1757</v>
      </c>
      <c r="H161" t="s">
        <v>171</v>
      </c>
    </row>
    <row r="162" spans="1:8" ht="11.25">
      <c r="A162">
        <v>161</v>
      </c>
      <c r="B162" t="s">
        <v>807</v>
      </c>
      <c r="C162" t="s">
        <v>809</v>
      </c>
      <c r="D162" t="s">
        <v>810</v>
      </c>
      <c r="E162" t="s">
        <v>1755</v>
      </c>
      <c r="F162" t="s">
        <v>1756</v>
      </c>
      <c r="G162" t="s">
        <v>1757</v>
      </c>
      <c r="H162" t="s">
        <v>170</v>
      </c>
    </row>
    <row r="163" spans="1:8" ht="11.25">
      <c r="A163">
        <v>162</v>
      </c>
      <c r="B163" t="s">
        <v>807</v>
      </c>
      <c r="C163" t="s">
        <v>811</v>
      </c>
      <c r="D163" t="s">
        <v>812</v>
      </c>
      <c r="E163" t="s">
        <v>1758</v>
      </c>
      <c r="F163" t="s">
        <v>1759</v>
      </c>
      <c r="G163" t="s">
        <v>1757</v>
      </c>
      <c r="H163" t="s">
        <v>171</v>
      </c>
    </row>
    <row r="164" spans="1:8" ht="11.25">
      <c r="A164">
        <v>163</v>
      </c>
      <c r="B164" t="s">
        <v>807</v>
      </c>
      <c r="C164" t="s">
        <v>813</v>
      </c>
      <c r="D164" t="s">
        <v>814</v>
      </c>
      <c r="E164" t="s">
        <v>1760</v>
      </c>
      <c r="F164" t="s">
        <v>1761</v>
      </c>
      <c r="G164" t="s">
        <v>1757</v>
      </c>
      <c r="H164" t="s">
        <v>171</v>
      </c>
    </row>
    <row r="165" spans="1:8" ht="11.25">
      <c r="A165">
        <v>164</v>
      </c>
      <c r="B165" t="s">
        <v>807</v>
      </c>
      <c r="C165" t="s">
        <v>817</v>
      </c>
      <c r="D165" t="s">
        <v>818</v>
      </c>
      <c r="E165" t="s">
        <v>1738</v>
      </c>
      <c r="F165" t="s">
        <v>1762</v>
      </c>
      <c r="G165" t="s">
        <v>1757</v>
      </c>
      <c r="H165" t="s">
        <v>171</v>
      </c>
    </row>
    <row r="166" spans="1:8" ht="11.25">
      <c r="A166">
        <v>165</v>
      </c>
      <c r="B166" t="s">
        <v>807</v>
      </c>
      <c r="C166" t="s">
        <v>819</v>
      </c>
      <c r="D166" t="s">
        <v>820</v>
      </c>
      <c r="E166" t="s">
        <v>1763</v>
      </c>
      <c r="F166" t="s">
        <v>1764</v>
      </c>
      <c r="G166" t="s">
        <v>1757</v>
      </c>
      <c r="H166" t="s">
        <v>171</v>
      </c>
    </row>
    <row r="167" spans="1:8" ht="11.25">
      <c r="A167">
        <v>166</v>
      </c>
      <c r="B167" t="s">
        <v>807</v>
      </c>
      <c r="C167" t="s">
        <v>821</v>
      </c>
      <c r="D167" t="s">
        <v>822</v>
      </c>
      <c r="E167" t="s">
        <v>1765</v>
      </c>
      <c r="F167" t="s">
        <v>1766</v>
      </c>
      <c r="G167" t="s">
        <v>1757</v>
      </c>
      <c r="H167" t="s">
        <v>171</v>
      </c>
    </row>
    <row r="168" spans="1:8" ht="11.25">
      <c r="A168">
        <v>167</v>
      </c>
      <c r="B168" t="s">
        <v>825</v>
      </c>
      <c r="C168" t="s">
        <v>827</v>
      </c>
      <c r="D168" t="s">
        <v>828</v>
      </c>
      <c r="E168" t="s">
        <v>1767</v>
      </c>
      <c r="F168" t="s">
        <v>1768</v>
      </c>
      <c r="G168" t="s">
        <v>1638</v>
      </c>
      <c r="H168" t="s">
        <v>170</v>
      </c>
    </row>
    <row r="169" spans="1:8" ht="11.25">
      <c r="A169">
        <v>168</v>
      </c>
      <c r="B169" t="s">
        <v>825</v>
      </c>
      <c r="C169" t="s">
        <v>827</v>
      </c>
      <c r="D169" t="s">
        <v>828</v>
      </c>
      <c r="E169" t="s">
        <v>1769</v>
      </c>
      <c r="F169" t="s">
        <v>1770</v>
      </c>
      <c r="G169" t="s">
        <v>1638</v>
      </c>
      <c r="H169" t="s">
        <v>171</v>
      </c>
    </row>
    <row r="170" spans="1:8" ht="11.25">
      <c r="A170">
        <v>169</v>
      </c>
      <c r="B170" t="s">
        <v>825</v>
      </c>
      <c r="C170" t="s">
        <v>827</v>
      </c>
      <c r="D170" t="s">
        <v>828</v>
      </c>
      <c r="E170" t="s">
        <v>1771</v>
      </c>
      <c r="F170" t="s">
        <v>1772</v>
      </c>
      <c r="G170" t="s">
        <v>1638</v>
      </c>
      <c r="H170" t="s">
        <v>171</v>
      </c>
    </row>
    <row r="171" spans="1:8" ht="11.25">
      <c r="A171">
        <v>170</v>
      </c>
      <c r="B171" t="s">
        <v>825</v>
      </c>
      <c r="C171" t="s">
        <v>827</v>
      </c>
      <c r="D171" t="s">
        <v>828</v>
      </c>
      <c r="E171" t="s">
        <v>1773</v>
      </c>
      <c r="F171" t="s">
        <v>1774</v>
      </c>
      <c r="G171" t="s">
        <v>1638</v>
      </c>
      <c r="H171" t="s">
        <v>171</v>
      </c>
    </row>
    <row r="172" spans="1:8" ht="11.25">
      <c r="A172">
        <v>171</v>
      </c>
      <c r="B172" t="s">
        <v>825</v>
      </c>
      <c r="C172" t="s">
        <v>827</v>
      </c>
      <c r="D172" t="s">
        <v>828</v>
      </c>
      <c r="E172" t="s">
        <v>1775</v>
      </c>
      <c r="F172" t="s">
        <v>1776</v>
      </c>
      <c r="G172" t="s">
        <v>1638</v>
      </c>
      <c r="H172" t="s">
        <v>171</v>
      </c>
    </row>
    <row r="173" spans="1:8" ht="11.25">
      <c r="A173">
        <v>172</v>
      </c>
      <c r="B173" t="s">
        <v>825</v>
      </c>
      <c r="C173" t="s">
        <v>827</v>
      </c>
      <c r="D173" t="s">
        <v>828</v>
      </c>
      <c r="E173" t="s">
        <v>1777</v>
      </c>
      <c r="F173" t="s">
        <v>1778</v>
      </c>
      <c r="G173" t="s">
        <v>1638</v>
      </c>
      <c r="H173" t="s">
        <v>170</v>
      </c>
    </row>
    <row r="174" spans="1:8" ht="11.25">
      <c r="A174">
        <v>173</v>
      </c>
      <c r="B174" t="s">
        <v>825</v>
      </c>
      <c r="C174" t="s">
        <v>827</v>
      </c>
      <c r="D174" t="s">
        <v>828</v>
      </c>
      <c r="E174" t="s">
        <v>1779</v>
      </c>
      <c r="F174" t="s">
        <v>1780</v>
      </c>
      <c r="G174" t="s">
        <v>1638</v>
      </c>
      <c r="H174" t="s">
        <v>171</v>
      </c>
    </row>
    <row r="175" spans="1:8" ht="11.25">
      <c r="A175">
        <v>174</v>
      </c>
      <c r="B175" t="s">
        <v>825</v>
      </c>
      <c r="C175" t="s">
        <v>835</v>
      </c>
      <c r="D175" t="s">
        <v>836</v>
      </c>
      <c r="E175" t="s">
        <v>1781</v>
      </c>
      <c r="F175" t="s">
        <v>1782</v>
      </c>
      <c r="G175" t="s">
        <v>1638</v>
      </c>
      <c r="H175" t="s">
        <v>171</v>
      </c>
    </row>
    <row r="176" spans="1:8" ht="11.25">
      <c r="A176">
        <v>175</v>
      </c>
      <c r="B176" t="s">
        <v>825</v>
      </c>
      <c r="C176" t="s">
        <v>835</v>
      </c>
      <c r="D176" t="s">
        <v>836</v>
      </c>
      <c r="E176" t="s">
        <v>1783</v>
      </c>
      <c r="F176" t="s">
        <v>1784</v>
      </c>
      <c r="G176" t="s">
        <v>1638</v>
      </c>
      <c r="H176" t="s">
        <v>171</v>
      </c>
    </row>
    <row r="177" spans="1:8" ht="11.25">
      <c r="A177">
        <v>176</v>
      </c>
      <c r="B177" t="s">
        <v>825</v>
      </c>
      <c r="C177" t="s">
        <v>835</v>
      </c>
      <c r="D177" t="s">
        <v>836</v>
      </c>
      <c r="E177" t="s">
        <v>1785</v>
      </c>
      <c r="F177" t="s">
        <v>1786</v>
      </c>
      <c r="G177" t="s">
        <v>1638</v>
      </c>
      <c r="H177" t="s">
        <v>171</v>
      </c>
    </row>
    <row r="178" spans="1:8" ht="11.25">
      <c r="A178">
        <v>177</v>
      </c>
      <c r="B178" t="s">
        <v>825</v>
      </c>
      <c r="C178" t="s">
        <v>837</v>
      </c>
      <c r="D178" t="s">
        <v>838</v>
      </c>
      <c r="E178" t="s">
        <v>1787</v>
      </c>
      <c r="F178" t="s">
        <v>1788</v>
      </c>
      <c r="G178" t="s">
        <v>1638</v>
      </c>
      <c r="H178" t="s">
        <v>171</v>
      </c>
    </row>
    <row r="179" spans="1:8" ht="11.25">
      <c r="A179">
        <v>178</v>
      </c>
      <c r="B179" t="s">
        <v>825</v>
      </c>
      <c r="C179" t="s">
        <v>837</v>
      </c>
      <c r="D179" t="s">
        <v>838</v>
      </c>
      <c r="E179" t="s">
        <v>1789</v>
      </c>
      <c r="F179" t="s">
        <v>1790</v>
      </c>
      <c r="G179" t="s">
        <v>1638</v>
      </c>
      <c r="H179" t="s">
        <v>171</v>
      </c>
    </row>
    <row r="180" spans="1:8" ht="11.25">
      <c r="A180">
        <v>179</v>
      </c>
      <c r="B180" t="s">
        <v>825</v>
      </c>
      <c r="C180" t="s">
        <v>837</v>
      </c>
      <c r="D180" t="s">
        <v>838</v>
      </c>
      <c r="E180" t="s">
        <v>1791</v>
      </c>
      <c r="F180" t="s">
        <v>1792</v>
      </c>
      <c r="G180" t="s">
        <v>1638</v>
      </c>
      <c r="H180" t="s">
        <v>171</v>
      </c>
    </row>
    <row r="181" spans="1:8" ht="11.25">
      <c r="A181">
        <v>180</v>
      </c>
      <c r="B181" t="s">
        <v>825</v>
      </c>
      <c r="C181" t="s">
        <v>841</v>
      </c>
      <c r="D181" t="s">
        <v>842</v>
      </c>
      <c r="E181" t="s">
        <v>1793</v>
      </c>
      <c r="F181" t="s">
        <v>1794</v>
      </c>
      <c r="G181" t="s">
        <v>1638</v>
      </c>
      <c r="H181" t="s">
        <v>170</v>
      </c>
    </row>
    <row r="182" spans="1:8" ht="11.25">
      <c r="A182">
        <v>181</v>
      </c>
      <c r="B182" t="s">
        <v>825</v>
      </c>
      <c r="C182" t="s">
        <v>841</v>
      </c>
      <c r="D182" t="s">
        <v>842</v>
      </c>
      <c r="E182" t="s">
        <v>1795</v>
      </c>
      <c r="F182" t="s">
        <v>1796</v>
      </c>
      <c r="G182" t="s">
        <v>1638</v>
      </c>
      <c r="H182" t="s">
        <v>171</v>
      </c>
    </row>
    <row r="183" spans="1:8" ht="11.25">
      <c r="A183">
        <v>182</v>
      </c>
      <c r="B183" t="s">
        <v>825</v>
      </c>
      <c r="C183" t="s">
        <v>841</v>
      </c>
      <c r="D183" t="s">
        <v>842</v>
      </c>
      <c r="E183" t="s">
        <v>1797</v>
      </c>
      <c r="F183" t="s">
        <v>1798</v>
      </c>
      <c r="G183" t="s">
        <v>1638</v>
      </c>
      <c r="H183" t="s">
        <v>170</v>
      </c>
    </row>
    <row r="184" spans="1:8" ht="11.25">
      <c r="A184">
        <v>183</v>
      </c>
      <c r="B184" t="s">
        <v>825</v>
      </c>
      <c r="C184" t="s">
        <v>843</v>
      </c>
      <c r="D184" t="s">
        <v>844</v>
      </c>
      <c r="E184" t="s">
        <v>1799</v>
      </c>
      <c r="F184" t="s">
        <v>1800</v>
      </c>
      <c r="G184" t="s">
        <v>1638</v>
      </c>
      <c r="H184" t="s">
        <v>170</v>
      </c>
    </row>
    <row r="185" spans="1:8" ht="11.25">
      <c r="A185">
        <v>184</v>
      </c>
      <c r="B185" t="s">
        <v>845</v>
      </c>
      <c r="C185" t="s">
        <v>847</v>
      </c>
      <c r="D185" t="s">
        <v>848</v>
      </c>
      <c r="E185" t="s">
        <v>1801</v>
      </c>
      <c r="F185" t="s">
        <v>1802</v>
      </c>
      <c r="G185" t="s">
        <v>1803</v>
      </c>
      <c r="H185" t="s">
        <v>170</v>
      </c>
    </row>
    <row r="186" spans="1:8" ht="11.25">
      <c r="A186">
        <v>185</v>
      </c>
      <c r="B186" t="s">
        <v>845</v>
      </c>
      <c r="C186" t="s">
        <v>847</v>
      </c>
      <c r="D186" t="s">
        <v>848</v>
      </c>
      <c r="E186" t="s">
        <v>1804</v>
      </c>
      <c r="F186" t="s">
        <v>1805</v>
      </c>
      <c r="G186" t="s">
        <v>1803</v>
      </c>
      <c r="H186" t="s">
        <v>170</v>
      </c>
    </row>
    <row r="187" spans="1:8" ht="11.25">
      <c r="A187">
        <v>186</v>
      </c>
      <c r="B187" t="s">
        <v>845</v>
      </c>
      <c r="C187" t="s">
        <v>849</v>
      </c>
      <c r="D187" t="s">
        <v>850</v>
      </c>
      <c r="E187" t="s">
        <v>1806</v>
      </c>
      <c r="F187" t="s">
        <v>1807</v>
      </c>
      <c r="G187" t="s">
        <v>1803</v>
      </c>
      <c r="H187" t="s">
        <v>170</v>
      </c>
    </row>
    <row r="188" spans="1:8" ht="11.25">
      <c r="A188">
        <v>187</v>
      </c>
      <c r="B188" t="s">
        <v>845</v>
      </c>
      <c r="C188" t="s">
        <v>851</v>
      </c>
      <c r="D188" t="s">
        <v>852</v>
      </c>
      <c r="E188" t="s">
        <v>1808</v>
      </c>
      <c r="F188" t="s">
        <v>1809</v>
      </c>
      <c r="G188" t="s">
        <v>1803</v>
      </c>
      <c r="H188" t="s">
        <v>170</v>
      </c>
    </row>
    <row r="189" spans="1:8" ht="11.25">
      <c r="A189">
        <v>188</v>
      </c>
      <c r="B189" t="s">
        <v>845</v>
      </c>
      <c r="C189" t="s">
        <v>853</v>
      </c>
      <c r="D189" t="s">
        <v>854</v>
      </c>
      <c r="E189" t="s">
        <v>1810</v>
      </c>
      <c r="F189" t="s">
        <v>1811</v>
      </c>
      <c r="G189" t="s">
        <v>1803</v>
      </c>
      <c r="H189" t="s">
        <v>170</v>
      </c>
    </row>
    <row r="190" spans="1:8" ht="11.25">
      <c r="A190">
        <v>189</v>
      </c>
      <c r="B190" t="s">
        <v>845</v>
      </c>
      <c r="C190" t="s">
        <v>855</v>
      </c>
      <c r="D190" t="s">
        <v>856</v>
      </c>
      <c r="E190" t="s">
        <v>1812</v>
      </c>
      <c r="F190" t="s">
        <v>1813</v>
      </c>
      <c r="G190" t="s">
        <v>1556</v>
      </c>
      <c r="H190" t="s">
        <v>170</v>
      </c>
    </row>
    <row r="191" spans="1:8" ht="11.25">
      <c r="A191">
        <v>190</v>
      </c>
      <c r="B191" t="s">
        <v>845</v>
      </c>
      <c r="C191" t="s">
        <v>855</v>
      </c>
      <c r="D191" t="s">
        <v>856</v>
      </c>
      <c r="E191" t="s">
        <v>1814</v>
      </c>
      <c r="F191" t="s">
        <v>1815</v>
      </c>
      <c r="G191" t="s">
        <v>1803</v>
      </c>
      <c r="H191" t="s">
        <v>171</v>
      </c>
    </row>
    <row r="192" spans="1:8" ht="11.25">
      <c r="A192">
        <v>191</v>
      </c>
      <c r="B192" t="s">
        <v>845</v>
      </c>
      <c r="C192" t="s">
        <v>855</v>
      </c>
      <c r="D192" t="s">
        <v>856</v>
      </c>
      <c r="E192" t="s">
        <v>1816</v>
      </c>
      <c r="F192" t="s">
        <v>1817</v>
      </c>
      <c r="G192" t="s">
        <v>1803</v>
      </c>
      <c r="H192" t="s">
        <v>170</v>
      </c>
    </row>
    <row r="193" spans="1:8" ht="11.25">
      <c r="A193">
        <v>192</v>
      </c>
      <c r="B193" t="s">
        <v>845</v>
      </c>
      <c r="C193" t="s">
        <v>855</v>
      </c>
      <c r="D193" t="s">
        <v>856</v>
      </c>
      <c r="E193" t="s">
        <v>1818</v>
      </c>
      <c r="F193" t="s">
        <v>1819</v>
      </c>
      <c r="G193" t="s">
        <v>1803</v>
      </c>
      <c r="H193" t="s">
        <v>170</v>
      </c>
    </row>
    <row r="194" spans="1:8" ht="11.25">
      <c r="A194">
        <v>193</v>
      </c>
      <c r="B194" t="s">
        <v>845</v>
      </c>
      <c r="C194" t="s">
        <v>857</v>
      </c>
      <c r="D194" t="s">
        <v>858</v>
      </c>
      <c r="E194" t="s">
        <v>1820</v>
      </c>
      <c r="F194" t="s">
        <v>1821</v>
      </c>
      <c r="G194" t="s">
        <v>1803</v>
      </c>
      <c r="H194" t="s">
        <v>171</v>
      </c>
    </row>
    <row r="195" spans="1:8" ht="11.25">
      <c r="A195">
        <v>194</v>
      </c>
      <c r="B195" t="s">
        <v>845</v>
      </c>
      <c r="C195" t="s">
        <v>859</v>
      </c>
      <c r="D195" t="s">
        <v>860</v>
      </c>
      <c r="E195" t="s">
        <v>1822</v>
      </c>
      <c r="F195" t="s">
        <v>1823</v>
      </c>
      <c r="G195" t="s">
        <v>1803</v>
      </c>
      <c r="H195" t="s">
        <v>171</v>
      </c>
    </row>
    <row r="196" spans="1:8" ht="11.25">
      <c r="A196">
        <v>195</v>
      </c>
      <c r="B196" t="s">
        <v>845</v>
      </c>
      <c r="C196" t="s">
        <v>861</v>
      </c>
      <c r="D196" t="s">
        <v>862</v>
      </c>
      <c r="E196" t="s">
        <v>1824</v>
      </c>
      <c r="F196" t="s">
        <v>1825</v>
      </c>
      <c r="G196" t="s">
        <v>1803</v>
      </c>
      <c r="H196" t="s">
        <v>170</v>
      </c>
    </row>
    <row r="197" spans="1:8" ht="11.25">
      <c r="A197">
        <v>196</v>
      </c>
      <c r="B197" t="s">
        <v>845</v>
      </c>
      <c r="C197" t="s">
        <v>863</v>
      </c>
      <c r="D197" t="s">
        <v>864</v>
      </c>
      <c r="E197" t="s">
        <v>1826</v>
      </c>
      <c r="F197" t="s">
        <v>1827</v>
      </c>
      <c r="G197" t="s">
        <v>1803</v>
      </c>
      <c r="H197" t="s">
        <v>170</v>
      </c>
    </row>
    <row r="198" spans="1:8" ht="11.25">
      <c r="A198">
        <v>197</v>
      </c>
      <c r="B198" t="s">
        <v>845</v>
      </c>
      <c r="C198" t="s">
        <v>865</v>
      </c>
      <c r="D198" t="s">
        <v>866</v>
      </c>
      <c r="E198" t="s">
        <v>1828</v>
      </c>
      <c r="F198" t="s">
        <v>1829</v>
      </c>
      <c r="G198" t="s">
        <v>1803</v>
      </c>
      <c r="H198" t="s">
        <v>171</v>
      </c>
    </row>
    <row r="199" spans="1:8" ht="11.25">
      <c r="A199">
        <v>198</v>
      </c>
      <c r="B199" t="s">
        <v>867</v>
      </c>
      <c r="C199" t="s">
        <v>877</v>
      </c>
      <c r="D199" t="s">
        <v>878</v>
      </c>
      <c r="E199" t="s">
        <v>1830</v>
      </c>
      <c r="F199" t="s">
        <v>1831</v>
      </c>
      <c r="G199" t="s">
        <v>1832</v>
      </c>
      <c r="H199" t="s">
        <v>170</v>
      </c>
    </row>
    <row r="200" spans="1:8" ht="11.25">
      <c r="A200">
        <v>199</v>
      </c>
      <c r="B200" t="s">
        <v>867</v>
      </c>
      <c r="C200" t="s">
        <v>877</v>
      </c>
      <c r="D200" t="s">
        <v>878</v>
      </c>
      <c r="E200" t="s">
        <v>1833</v>
      </c>
      <c r="F200" t="s">
        <v>1834</v>
      </c>
      <c r="G200" t="s">
        <v>1832</v>
      </c>
      <c r="H200" t="s">
        <v>171</v>
      </c>
    </row>
    <row r="201" spans="1:8" ht="11.25">
      <c r="A201">
        <v>200</v>
      </c>
      <c r="B201" t="s">
        <v>867</v>
      </c>
      <c r="C201" t="s">
        <v>877</v>
      </c>
      <c r="D201" t="s">
        <v>878</v>
      </c>
      <c r="E201" t="s">
        <v>1835</v>
      </c>
      <c r="F201" t="s">
        <v>1836</v>
      </c>
      <c r="G201" t="s">
        <v>1832</v>
      </c>
      <c r="H201" t="s">
        <v>170</v>
      </c>
    </row>
    <row r="202" spans="1:8" ht="11.25">
      <c r="A202">
        <v>201</v>
      </c>
      <c r="B202" t="s">
        <v>889</v>
      </c>
      <c r="C202" t="s">
        <v>891</v>
      </c>
      <c r="D202" t="s">
        <v>892</v>
      </c>
      <c r="E202" t="s">
        <v>1837</v>
      </c>
      <c r="F202" t="s">
        <v>1838</v>
      </c>
      <c r="G202" t="s">
        <v>1839</v>
      </c>
      <c r="H202" t="s">
        <v>170</v>
      </c>
    </row>
    <row r="203" spans="1:8" ht="11.25">
      <c r="A203">
        <v>202</v>
      </c>
      <c r="B203" t="s">
        <v>889</v>
      </c>
      <c r="C203" t="s">
        <v>891</v>
      </c>
      <c r="D203" t="s">
        <v>892</v>
      </c>
      <c r="E203" t="s">
        <v>1840</v>
      </c>
      <c r="F203" t="s">
        <v>1841</v>
      </c>
      <c r="G203" t="s">
        <v>1839</v>
      </c>
      <c r="H203" t="s">
        <v>171</v>
      </c>
    </row>
    <row r="204" spans="1:8" ht="11.25">
      <c r="A204">
        <v>203</v>
      </c>
      <c r="B204" t="s">
        <v>889</v>
      </c>
      <c r="C204" t="s">
        <v>891</v>
      </c>
      <c r="D204" t="s">
        <v>892</v>
      </c>
      <c r="E204" t="s">
        <v>1842</v>
      </c>
      <c r="F204" t="s">
        <v>1843</v>
      </c>
      <c r="G204" t="s">
        <v>1844</v>
      </c>
      <c r="H204" t="s">
        <v>171</v>
      </c>
    </row>
    <row r="205" spans="1:8" ht="11.25">
      <c r="A205">
        <v>204</v>
      </c>
      <c r="B205" t="s">
        <v>889</v>
      </c>
      <c r="C205" t="s">
        <v>893</v>
      </c>
      <c r="D205" t="s">
        <v>894</v>
      </c>
      <c r="E205" t="s">
        <v>1842</v>
      </c>
      <c r="F205" t="s">
        <v>1843</v>
      </c>
      <c r="G205" t="s">
        <v>1844</v>
      </c>
      <c r="H205" t="s">
        <v>171</v>
      </c>
    </row>
    <row r="206" spans="1:8" ht="11.25">
      <c r="A206">
        <v>205</v>
      </c>
      <c r="B206" t="s">
        <v>889</v>
      </c>
      <c r="C206" t="s">
        <v>897</v>
      </c>
      <c r="D206" t="s">
        <v>898</v>
      </c>
      <c r="E206" t="s">
        <v>1842</v>
      </c>
      <c r="F206" t="s">
        <v>1843</v>
      </c>
      <c r="G206" t="s">
        <v>1844</v>
      </c>
      <c r="H206" t="s">
        <v>171</v>
      </c>
    </row>
    <row r="207" spans="1:8" ht="11.25">
      <c r="A207">
        <v>206</v>
      </c>
      <c r="B207" t="s">
        <v>889</v>
      </c>
      <c r="C207" t="s">
        <v>900</v>
      </c>
      <c r="D207" t="s">
        <v>901</v>
      </c>
      <c r="E207" t="s">
        <v>1842</v>
      </c>
      <c r="F207" t="s">
        <v>1843</v>
      </c>
      <c r="G207" t="s">
        <v>1844</v>
      </c>
      <c r="H207" t="s">
        <v>171</v>
      </c>
    </row>
    <row r="208" spans="1:8" ht="11.25">
      <c r="A208">
        <v>207</v>
      </c>
      <c r="B208" t="s">
        <v>902</v>
      </c>
      <c r="C208" t="s">
        <v>906</v>
      </c>
      <c r="D208" t="s">
        <v>907</v>
      </c>
      <c r="E208" t="s">
        <v>1845</v>
      </c>
      <c r="F208" t="s">
        <v>1846</v>
      </c>
      <c r="G208" t="s">
        <v>1847</v>
      </c>
      <c r="H208" t="s">
        <v>171</v>
      </c>
    </row>
    <row r="209" spans="1:8" ht="11.25">
      <c r="A209">
        <v>208</v>
      </c>
      <c r="B209" t="s">
        <v>902</v>
      </c>
      <c r="C209" t="s">
        <v>908</v>
      </c>
      <c r="D209" t="s">
        <v>909</v>
      </c>
      <c r="E209" t="s">
        <v>1848</v>
      </c>
      <c r="F209" t="s">
        <v>1849</v>
      </c>
      <c r="G209" t="s">
        <v>1847</v>
      </c>
      <c r="H209" t="s">
        <v>171</v>
      </c>
    </row>
    <row r="210" spans="1:8" ht="11.25">
      <c r="A210">
        <v>209</v>
      </c>
      <c r="B210" t="s">
        <v>902</v>
      </c>
      <c r="C210" t="s">
        <v>910</v>
      </c>
      <c r="D210" t="s">
        <v>911</v>
      </c>
      <c r="E210" t="s">
        <v>1850</v>
      </c>
      <c r="F210" t="s">
        <v>1851</v>
      </c>
      <c r="G210" t="s">
        <v>1852</v>
      </c>
      <c r="H210" t="s">
        <v>170</v>
      </c>
    </row>
    <row r="211" spans="1:8" ht="11.25">
      <c r="A211">
        <v>210</v>
      </c>
      <c r="B211" t="s">
        <v>902</v>
      </c>
      <c r="C211" t="s">
        <v>910</v>
      </c>
      <c r="D211" t="s">
        <v>911</v>
      </c>
      <c r="E211" t="s">
        <v>1643</v>
      </c>
      <c r="F211" t="s">
        <v>1644</v>
      </c>
      <c r="G211" t="s">
        <v>1645</v>
      </c>
      <c r="H211" t="s">
        <v>170</v>
      </c>
    </row>
    <row r="212" spans="1:8" ht="11.25">
      <c r="A212">
        <v>211</v>
      </c>
      <c r="B212" t="s">
        <v>902</v>
      </c>
      <c r="C212" t="s">
        <v>912</v>
      </c>
      <c r="D212" t="s">
        <v>913</v>
      </c>
      <c r="E212" t="s">
        <v>1853</v>
      </c>
      <c r="F212" t="s">
        <v>1854</v>
      </c>
      <c r="G212" t="s">
        <v>1847</v>
      </c>
      <c r="H212" t="s">
        <v>171</v>
      </c>
    </row>
    <row r="213" spans="1:8" ht="11.25">
      <c r="A213">
        <v>212</v>
      </c>
      <c r="B213" t="s">
        <v>902</v>
      </c>
      <c r="C213" t="s">
        <v>912</v>
      </c>
      <c r="D213" t="s">
        <v>913</v>
      </c>
      <c r="E213" t="s">
        <v>1855</v>
      </c>
      <c r="F213" t="s">
        <v>1856</v>
      </c>
      <c r="G213" t="s">
        <v>1847</v>
      </c>
      <c r="H213" t="s">
        <v>170</v>
      </c>
    </row>
    <row r="214" spans="1:8" ht="11.25">
      <c r="A214">
        <v>213</v>
      </c>
      <c r="B214" t="s">
        <v>902</v>
      </c>
      <c r="C214" t="s">
        <v>912</v>
      </c>
      <c r="D214" t="s">
        <v>913</v>
      </c>
      <c r="E214" t="s">
        <v>1643</v>
      </c>
      <c r="F214" t="s">
        <v>1644</v>
      </c>
      <c r="G214" t="s">
        <v>1645</v>
      </c>
      <c r="H214" t="s">
        <v>170</v>
      </c>
    </row>
    <row r="215" spans="1:8" ht="11.25">
      <c r="A215">
        <v>214</v>
      </c>
      <c r="B215" t="s">
        <v>902</v>
      </c>
      <c r="C215" t="s">
        <v>914</v>
      </c>
      <c r="D215" t="s">
        <v>915</v>
      </c>
      <c r="E215" t="s">
        <v>1643</v>
      </c>
      <c r="F215" t="s">
        <v>1644</v>
      </c>
      <c r="G215" t="s">
        <v>1645</v>
      </c>
      <c r="H215" t="s">
        <v>170</v>
      </c>
    </row>
    <row r="216" spans="1:8" ht="11.25">
      <c r="A216">
        <v>215</v>
      </c>
      <c r="B216" t="s">
        <v>902</v>
      </c>
      <c r="C216" t="s">
        <v>916</v>
      </c>
      <c r="D216" t="s">
        <v>917</v>
      </c>
      <c r="E216" t="s">
        <v>1857</v>
      </c>
      <c r="F216" t="s">
        <v>1858</v>
      </c>
      <c r="G216" t="s">
        <v>1847</v>
      </c>
      <c r="H216" t="s">
        <v>170</v>
      </c>
    </row>
    <row r="217" spans="1:8" ht="11.25">
      <c r="A217">
        <v>216</v>
      </c>
      <c r="B217" t="s">
        <v>902</v>
      </c>
      <c r="C217" t="s">
        <v>916</v>
      </c>
      <c r="D217" t="s">
        <v>917</v>
      </c>
      <c r="E217" t="s">
        <v>1643</v>
      </c>
      <c r="F217" t="s">
        <v>1644</v>
      </c>
      <c r="G217" t="s">
        <v>1645</v>
      </c>
      <c r="H217" t="s">
        <v>170</v>
      </c>
    </row>
    <row r="218" spans="1:8" ht="11.25">
      <c r="A218">
        <v>217</v>
      </c>
      <c r="B218" t="s">
        <v>902</v>
      </c>
      <c r="C218" t="s">
        <v>918</v>
      </c>
      <c r="D218" t="s">
        <v>919</v>
      </c>
      <c r="E218" t="s">
        <v>1643</v>
      </c>
      <c r="F218" t="s">
        <v>1644</v>
      </c>
      <c r="G218" t="s">
        <v>1645</v>
      </c>
      <c r="H218" t="s">
        <v>170</v>
      </c>
    </row>
    <row r="219" spans="1:8" ht="11.25">
      <c r="A219">
        <v>218</v>
      </c>
      <c r="B219" t="s">
        <v>902</v>
      </c>
      <c r="C219" t="s">
        <v>920</v>
      </c>
      <c r="D219" t="s">
        <v>921</v>
      </c>
      <c r="E219" t="s">
        <v>1643</v>
      </c>
      <c r="F219" t="s">
        <v>1644</v>
      </c>
      <c r="G219" t="s">
        <v>1645</v>
      </c>
      <c r="H219" t="s">
        <v>170</v>
      </c>
    </row>
    <row r="220" spans="1:8" ht="11.25">
      <c r="A220">
        <v>219</v>
      </c>
      <c r="B220" t="s">
        <v>902</v>
      </c>
      <c r="C220" t="s">
        <v>922</v>
      </c>
      <c r="D220" t="s">
        <v>923</v>
      </c>
      <c r="E220" t="s">
        <v>1859</v>
      </c>
      <c r="F220" t="s">
        <v>1860</v>
      </c>
      <c r="G220" t="s">
        <v>1847</v>
      </c>
      <c r="H220" t="s">
        <v>170</v>
      </c>
    </row>
    <row r="221" spans="1:8" ht="11.25">
      <c r="A221">
        <v>220</v>
      </c>
      <c r="B221" t="s">
        <v>902</v>
      </c>
      <c r="C221" t="s">
        <v>922</v>
      </c>
      <c r="D221" t="s">
        <v>923</v>
      </c>
      <c r="E221" t="s">
        <v>1643</v>
      </c>
      <c r="F221" t="s">
        <v>1644</v>
      </c>
      <c r="G221" t="s">
        <v>1645</v>
      </c>
      <c r="H221" t="s">
        <v>170</v>
      </c>
    </row>
    <row r="222" spans="1:8" ht="11.25">
      <c r="A222">
        <v>221</v>
      </c>
      <c r="B222" t="s">
        <v>902</v>
      </c>
      <c r="C222" t="s">
        <v>924</v>
      </c>
      <c r="D222" t="s">
        <v>925</v>
      </c>
      <c r="E222" t="s">
        <v>1643</v>
      </c>
      <c r="F222" t="s">
        <v>1644</v>
      </c>
      <c r="G222" t="s">
        <v>1645</v>
      </c>
      <c r="H222" t="s">
        <v>170</v>
      </c>
    </row>
    <row r="223" spans="1:8" ht="11.25">
      <c r="A223">
        <v>222</v>
      </c>
      <c r="B223" t="s">
        <v>926</v>
      </c>
      <c r="C223" t="s">
        <v>928</v>
      </c>
      <c r="D223" t="s">
        <v>929</v>
      </c>
      <c r="E223" t="s">
        <v>1861</v>
      </c>
      <c r="F223" t="s">
        <v>1862</v>
      </c>
      <c r="G223" t="s">
        <v>1863</v>
      </c>
      <c r="H223" t="s">
        <v>170</v>
      </c>
    </row>
    <row r="224" spans="1:8" ht="11.25">
      <c r="A224">
        <v>223</v>
      </c>
      <c r="B224" t="s">
        <v>926</v>
      </c>
      <c r="C224" t="s">
        <v>928</v>
      </c>
      <c r="D224" t="s">
        <v>929</v>
      </c>
      <c r="E224" t="s">
        <v>1864</v>
      </c>
      <c r="F224" t="s">
        <v>1865</v>
      </c>
      <c r="G224" t="s">
        <v>1863</v>
      </c>
      <c r="H224" t="s">
        <v>171</v>
      </c>
    </row>
    <row r="225" spans="1:8" ht="11.25">
      <c r="A225">
        <v>224</v>
      </c>
      <c r="B225" t="s">
        <v>926</v>
      </c>
      <c r="C225" t="s">
        <v>930</v>
      </c>
      <c r="D225" t="s">
        <v>931</v>
      </c>
      <c r="E225" t="s">
        <v>1866</v>
      </c>
      <c r="F225" t="s">
        <v>1867</v>
      </c>
      <c r="G225" t="s">
        <v>1863</v>
      </c>
      <c r="H225" t="s">
        <v>170</v>
      </c>
    </row>
    <row r="226" spans="1:8" ht="11.25">
      <c r="A226">
        <v>225</v>
      </c>
      <c r="B226" t="s">
        <v>926</v>
      </c>
      <c r="C226" t="s">
        <v>932</v>
      </c>
      <c r="D226" t="s">
        <v>933</v>
      </c>
      <c r="E226" t="s">
        <v>1868</v>
      </c>
      <c r="F226" t="s">
        <v>1869</v>
      </c>
      <c r="G226" t="s">
        <v>1863</v>
      </c>
      <c r="H226" t="s">
        <v>170</v>
      </c>
    </row>
    <row r="227" spans="1:8" ht="11.25">
      <c r="A227">
        <v>226</v>
      </c>
      <c r="B227" t="s">
        <v>926</v>
      </c>
      <c r="C227" t="s">
        <v>934</v>
      </c>
      <c r="D227" t="s">
        <v>935</v>
      </c>
      <c r="E227" t="s">
        <v>1870</v>
      </c>
      <c r="F227" t="s">
        <v>1871</v>
      </c>
      <c r="G227" t="s">
        <v>1863</v>
      </c>
      <c r="H227" t="s">
        <v>170</v>
      </c>
    </row>
    <row r="228" spans="1:8" ht="11.25">
      <c r="A228">
        <v>227</v>
      </c>
      <c r="B228" t="s">
        <v>926</v>
      </c>
      <c r="C228" t="s">
        <v>934</v>
      </c>
      <c r="D228" t="s">
        <v>935</v>
      </c>
      <c r="E228" t="s">
        <v>1872</v>
      </c>
      <c r="F228" t="s">
        <v>1873</v>
      </c>
      <c r="G228" t="s">
        <v>1863</v>
      </c>
      <c r="H228" t="s">
        <v>171</v>
      </c>
    </row>
    <row r="229" spans="1:8" ht="11.25">
      <c r="A229">
        <v>228</v>
      </c>
      <c r="B229" t="s">
        <v>926</v>
      </c>
      <c r="C229" t="s">
        <v>934</v>
      </c>
      <c r="D229" t="s">
        <v>935</v>
      </c>
      <c r="E229" t="s">
        <v>1874</v>
      </c>
      <c r="F229" t="s">
        <v>1875</v>
      </c>
      <c r="G229" t="s">
        <v>1863</v>
      </c>
      <c r="H229" t="s">
        <v>170</v>
      </c>
    </row>
    <row r="230" spans="1:8" ht="11.25">
      <c r="A230">
        <v>229</v>
      </c>
      <c r="B230" t="s">
        <v>926</v>
      </c>
      <c r="C230" t="s">
        <v>936</v>
      </c>
      <c r="D230" t="s">
        <v>937</v>
      </c>
      <c r="E230" t="s">
        <v>1876</v>
      </c>
      <c r="F230" t="s">
        <v>1877</v>
      </c>
      <c r="G230" t="s">
        <v>1863</v>
      </c>
      <c r="H230" t="s">
        <v>171</v>
      </c>
    </row>
    <row r="231" spans="1:8" ht="11.25">
      <c r="A231">
        <v>230</v>
      </c>
      <c r="B231" t="s">
        <v>926</v>
      </c>
      <c r="C231" t="s">
        <v>938</v>
      </c>
      <c r="D231" t="s">
        <v>939</v>
      </c>
      <c r="E231" t="s">
        <v>1878</v>
      </c>
      <c r="F231" t="s">
        <v>1879</v>
      </c>
      <c r="G231" t="s">
        <v>1863</v>
      </c>
      <c r="H231" t="s">
        <v>170</v>
      </c>
    </row>
    <row r="232" spans="1:8" ht="11.25">
      <c r="A232">
        <v>231</v>
      </c>
      <c r="B232" t="s">
        <v>926</v>
      </c>
      <c r="C232" t="s">
        <v>938</v>
      </c>
      <c r="D232" t="s">
        <v>939</v>
      </c>
      <c r="E232" t="s">
        <v>1880</v>
      </c>
      <c r="F232" t="s">
        <v>1881</v>
      </c>
      <c r="G232" t="s">
        <v>1863</v>
      </c>
      <c r="H232" t="s">
        <v>170</v>
      </c>
    </row>
    <row r="233" spans="1:8" ht="11.25">
      <c r="A233">
        <v>232</v>
      </c>
      <c r="B233" t="s">
        <v>926</v>
      </c>
      <c r="C233" t="s">
        <v>875</v>
      </c>
      <c r="D233" t="s">
        <v>940</v>
      </c>
      <c r="E233" t="s">
        <v>1882</v>
      </c>
      <c r="F233" t="s">
        <v>1883</v>
      </c>
      <c r="G233" t="s">
        <v>1863</v>
      </c>
      <c r="H233" t="s">
        <v>170</v>
      </c>
    </row>
    <row r="234" spans="1:8" ht="11.25">
      <c r="A234">
        <v>233</v>
      </c>
      <c r="B234" t="s">
        <v>926</v>
      </c>
      <c r="C234" t="s">
        <v>941</v>
      </c>
      <c r="D234" t="s">
        <v>942</v>
      </c>
      <c r="E234" t="s">
        <v>1884</v>
      </c>
      <c r="F234" t="s">
        <v>1885</v>
      </c>
      <c r="G234" t="s">
        <v>1863</v>
      </c>
      <c r="H234" t="s">
        <v>170</v>
      </c>
    </row>
    <row r="235" spans="1:8" ht="11.25">
      <c r="A235">
        <v>234</v>
      </c>
      <c r="B235" t="s">
        <v>926</v>
      </c>
      <c r="C235" t="s">
        <v>643</v>
      </c>
      <c r="D235" t="s">
        <v>943</v>
      </c>
      <c r="E235" t="s">
        <v>1886</v>
      </c>
      <c r="F235" t="s">
        <v>1887</v>
      </c>
      <c r="G235" t="s">
        <v>1863</v>
      </c>
      <c r="H235" t="s">
        <v>171</v>
      </c>
    </row>
    <row r="236" spans="1:8" ht="11.25">
      <c r="A236">
        <v>235</v>
      </c>
      <c r="B236" t="s">
        <v>926</v>
      </c>
      <c r="C236" t="s">
        <v>944</v>
      </c>
      <c r="D236" t="s">
        <v>945</v>
      </c>
      <c r="E236" t="s">
        <v>1888</v>
      </c>
      <c r="F236" t="s">
        <v>1889</v>
      </c>
      <c r="G236" t="s">
        <v>1863</v>
      </c>
      <c r="H236" t="s">
        <v>171</v>
      </c>
    </row>
    <row r="237" spans="1:8" ht="11.25">
      <c r="A237">
        <v>236</v>
      </c>
      <c r="B237" t="s">
        <v>946</v>
      </c>
      <c r="C237" t="s">
        <v>952</v>
      </c>
      <c r="D237" t="s">
        <v>953</v>
      </c>
      <c r="E237" t="s">
        <v>1890</v>
      </c>
      <c r="F237" t="s">
        <v>1891</v>
      </c>
      <c r="G237" t="s">
        <v>1892</v>
      </c>
      <c r="H237" t="s">
        <v>170</v>
      </c>
    </row>
    <row r="238" spans="1:8" ht="11.25">
      <c r="A238">
        <v>237</v>
      </c>
      <c r="B238" t="s">
        <v>946</v>
      </c>
      <c r="C238" t="s">
        <v>957</v>
      </c>
      <c r="D238" t="s">
        <v>958</v>
      </c>
      <c r="E238" t="s">
        <v>1893</v>
      </c>
      <c r="F238" t="s">
        <v>1894</v>
      </c>
      <c r="G238" t="s">
        <v>1892</v>
      </c>
      <c r="H238" t="s">
        <v>170</v>
      </c>
    </row>
    <row r="239" spans="1:8" ht="11.25">
      <c r="A239">
        <v>238</v>
      </c>
      <c r="B239" t="s">
        <v>969</v>
      </c>
      <c r="C239" t="s">
        <v>971</v>
      </c>
      <c r="D239" t="s">
        <v>972</v>
      </c>
      <c r="E239" t="s">
        <v>1895</v>
      </c>
      <c r="F239" t="s">
        <v>1896</v>
      </c>
      <c r="G239" t="s">
        <v>1897</v>
      </c>
      <c r="H239" t="s">
        <v>170</v>
      </c>
    </row>
    <row r="240" spans="1:8" ht="11.25">
      <c r="A240">
        <v>239</v>
      </c>
      <c r="B240" t="s">
        <v>969</v>
      </c>
      <c r="C240" t="s">
        <v>973</v>
      </c>
      <c r="D240" t="s">
        <v>974</v>
      </c>
      <c r="E240" t="s">
        <v>1898</v>
      </c>
      <c r="F240" t="s">
        <v>1899</v>
      </c>
      <c r="G240" t="s">
        <v>1897</v>
      </c>
      <c r="H240" t="s">
        <v>170</v>
      </c>
    </row>
    <row r="241" spans="1:8" ht="11.25">
      <c r="A241">
        <v>240</v>
      </c>
      <c r="B241" t="s">
        <v>969</v>
      </c>
      <c r="C241" t="s">
        <v>975</v>
      </c>
      <c r="D241" t="s">
        <v>976</v>
      </c>
      <c r="E241" t="s">
        <v>1900</v>
      </c>
      <c r="F241" t="s">
        <v>1901</v>
      </c>
      <c r="G241" t="s">
        <v>1897</v>
      </c>
      <c r="H241" t="s">
        <v>170</v>
      </c>
    </row>
    <row r="242" spans="1:8" ht="11.25">
      <c r="A242">
        <v>241</v>
      </c>
      <c r="B242" t="s">
        <v>969</v>
      </c>
      <c r="C242" t="s">
        <v>981</v>
      </c>
      <c r="D242" t="s">
        <v>982</v>
      </c>
      <c r="E242" t="s">
        <v>1902</v>
      </c>
      <c r="F242" t="s">
        <v>1903</v>
      </c>
      <c r="G242" t="s">
        <v>1897</v>
      </c>
      <c r="H242" t="s">
        <v>171</v>
      </c>
    </row>
    <row r="243" spans="1:8" ht="11.25">
      <c r="A243">
        <v>242</v>
      </c>
      <c r="B243" t="s">
        <v>969</v>
      </c>
      <c r="C243" t="s">
        <v>981</v>
      </c>
      <c r="D243" t="s">
        <v>982</v>
      </c>
      <c r="E243" t="s">
        <v>1904</v>
      </c>
      <c r="F243" t="s">
        <v>1905</v>
      </c>
      <c r="G243" t="s">
        <v>1897</v>
      </c>
      <c r="H243" t="s">
        <v>170</v>
      </c>
    </row>
    <row r="244" spans="1:8" ht="11.25">
      <c r="A244">
        <v>243</v>
      </c>
      <c r="B244" t="s">
        <v>969</v>
      </c>
      <c r="C244" t="s">
        <v>987</v>
      </c>
      <c r="D244" t="s">
        <v>988</v>
      </c>
      <c r="E244" t="s">
        <v>1906</v>
      </c>
      <c r="F244" t="s">
        <v>1907</v>
      </c>
      <c r="G244" t="s">
        <v>1897</v>
      </c>
      <c r="H244" t="s">
        <v>171</v>
      </c>
    </row>
    <row r="245" spans="1:8" ht="11.25">
      <c r="A245">
        <v>244</v>
      </c>
      <c r="B245" t="s">
        <v>969</v>
      </c>
      <c r="C245" t="s">
        <v>989</v>
      </c>
      <c r="D245" t="s">
        <v>990</v>
      </c>
      <c r="E245" t="s">
        <v>1908</v>
      </c>
      <c r="F245" t="s">
        <v>1909</v>
      </c>
      <c r="G245" t="s">
        <v>1897</v>
      </c>
      <c r="H245" t="s">
        <v>171</v>
      </c>
    </row>
    <row r="246" spans="1:8" ht="11.25">
      <c r="A246">
        <v>245</v>
      </c>
      <c r="B246" t="s">
        <v>969</v>
      </c>
      <c r="C246" t="s">
        <v>991</v>
      </c>
      <c r="D246" t="s">
        <v>992</v>
      </c>
      <c r="E246" t="s">
        <v>1910</v>
      </c>
      <c r="F246" t="s">
        <v>1911</v>
      </c>
      <c r="G246" t="s">
        <v>1897</v>
      </c>
      <c r="H246" t="s">
        <v>170</v>
      </c>
    </row>
    <row r="247" spans="1:8" ht="11.25">
      <c r="A247">
        <v>246</v>
      </c>
      <c r="B247" t="s">
        <v>969</v>
      </c>
      <c r="C247" t="s">
        <v>993</v>
      </c>
      <c r="D247" t="s">
        <v>994</v>
      </c>
      <c r="E247" t="s">
        <v>1912</v>
      </c>
      <c r="F247" t="s">
        <v>1913</v>
      </c>
      <c r="G247" t="s">
        <v>1897</v>
      </c>
      <c r="H247" t="s">
        <v>170</v>
      </c>
    </row>
    <row r="248" spans="1:8" ht="11.25">
      <c r="A248">
        <v>247</v>
      </c>
      <c r="B248" t="s">
        <v>969</v>
      </c>
      <c r="C248" t="s">
        <v>995</v>
      </c>
      <c r="D248" t="s">
        <v>996</v>
      </c>
      <c r="E248" t="s">
        <v>1914</v>
      </c>
      <c r="F248" t="s">
        <v>1915</v>
      </c>
      <c r="G248" t="s">
        <v>1897</v>
      </c>
      <c r="H248" t="s">
        <v>170</v>
      </c>
    </row>
    <row r="249" spans="1:8" ht="11.25">
      <c r="A249">
        <v>248</v>
      </c>
      <c r="B249" t="s">
        <v>997</v>
      </c>
      <c r="C249" t="s">
        <v>999</v>
      </c>
      <c r="D249" t="s">
        <v>1000</v>
      </c>
      <c r="E249" t="s">
        <v>1916</v>
      </c>
      <c r="F249" t="s">
        <v>1917</v>
      </c>
      <c r="G249" t="s">
        <v>1918</v>
      </c>
      <c r="H249" t="s">
        <v>170</v>
      </c>
    </row>
    <row r="250" spans="1:8" ht="11.25">
      <c r="A250">
        <v>249</v>
      </c>
      <c r="B250" t="s">
        <v>997</v>
      </c>
      <c r="C250" t="s">
        <v>1001</v>
      </c>
      <c r="D250" t="s">
        <v>1002</v>
      </c>
      <c r="E250" t="s">
        <v>1919</v>
      </c>
      <c r="F250" t="s">
        <v>1920</v>
      </c>
      <c r="G250" t="s">
        <v>1918</v>
      </c>
      <c r="H250" t="s">
        <v>170</v>
      </c>
    </row>
    <row r="251" spans="1:8" ht="11.25">
      <c r="A251">
        <v>250</v>
      </c>
      <c r="B251" t="s">
        <v>997</v>
      </c>
      <c r="C251" t="s">
        <v>1005</v>
      </c>
      <c r="D251" t="s">
        <v>1006</v>
      </c>
      <c r="E251" t="s">
        <v>1921</v>
      </c>
      <c r="F251" t="s">
        <v>1922</v>
      </c>
      <c r="G251" t="s">
        <v>1918</v>
      </c>
      <c r="H251" t="s">
        <v>170</v>
      </c>
    </row>
    <row r="252" spans="1:8" ht="11.25">
      <c r="A252">
        <v>251</v>
      </c>
      <c r="B252" t="s">
        <v>997</v>
      </c>
      <c r="C252" t="s">
        <v>891</v>
      </c>
      <c r="D252" t="s">
        <v>1007</v>
      </c>
      <c r="E252" t="s">
        <v>1923</v>
      </c>
      <c r="F252" t="s">
        <v>1924</v>
      </c>
      <c r="G252" t="s">
        <v>1918</v>
      </c>
      <c r="H252" t="s">
        <v>170</v>
      </c>
    </row>
    <row r="253" spans="1:8" ht="11.25">
      <c r="A253">
        <v>252</v>
      </c>
      <c r="B253" t="s">
        <v>997</v>
      </c>
      <c r="C253" t="s">
        <v>1008</v>
      </c>
      <c r="D253" t="s">
        <v>1009</v>
      </c>
      <c r="E253" t="s">
        <v>1925</v>
      </c>
      <c r="F253" t="s">
        <v>1926</v>
      </c>
      <c r="G253" t="s">
        <v>1918</v>
      </c>
      <c r="H253" t="s">
        <v>170</v>
      </c>
    </row>
    <row r="254" spans="1:8" ht="11.25">
      <c r="A254">
        <v>253</v>
      </c>
      <c r="B254" t="s">
        <v>997</v>
      </c>
      <c r="C254" t="s">
        <v>1010</v>
      </c>
      <c r="D254" t="s">
        <v>1011</v>
      </c>
      <c r="E254" t="s">
        <v>1927</v>
      </c>
      <c r="F254" t="s">
        <v>1928</v>
      </c>
      <c r="G254" t="s">
        <v>1556</v>
      </c>
      <c r="H254" t="s">
        <v>171</v>
      </c>
    </row>
    <row r="255" spans="1:8" ht="11.25">
      <c r="A255">
        <v>254</v>
      </c>
      <c r="B255" t="s">
        <v>997</v>
      </c>
      <c r="C255" t="s">
        <v>1010</v>
      </c>
      <c r="D255" t="s">
        <v>1011</v>
      </c>
      <c r="E255" t="s">
        <v>1929</v>
      </c>
      <c r="F255" t="s">
        <v>1930</v>
      </c>
      <c r="G255" t="s">
        <v>1918</v>
      </c>
      <c r="H255" t="s">
        <v>171</v>
      </c>
    </row>
    <row r="256" spans="1:8" ht="11.25">
      <c r="A256">
        <v>255</v>
      </c>
      <c r="B256" t="s">
        <v>997</v>
      </c>
      <c r="C256" t="s">
        <v>1012</v>
      </c>
      <c r="D256" t="s">
        <v>1013</v>
      </c>
      <c r="E256" t="s">
        <v>1931</v>
      </c>
      <c r="F256" t="s">
        <v>1932</v>
      </c>
      <c r="G256" t="s">
        <v>1918</v>
      </c>
      <c r="H256" t="s">
        <v>170</v>
      </c>
    </row>
    <row r="257" spans="1:8" ht="11.25">
      <c r="A257">
        <v>256</v>
      </c>
      <c r="B257" t="s">
        <v>997</v>
      </c>
      <c r="C257" t="s">
        <v>1014</v>
      </c>
      <c r="D257" t="s">
        <v>1015</v>
      </c>
      <c r="E257" t="s">
        <v>1933</v>
      </c>
      <c r="F257" t="s">
        <v>1934</v>
      </c>
      <c r="G257" t="s">
        <v>1918</v>
      </c>
      <c r="H257" t="s">
        <v>170</v>
      </c>
    </row>
    <row r="258" spans="1:8" ht="11.25">
      <c r="A258">
        <v>257</v>
      </c>
      <c r="B258" t="s">
        <v>997</v>
      </c>
      <c r="C258" t="s">
        <v>1016</v>
      </c>
      <c r="D258" t="s">
        <v>1017</v>
      </c>
      <c r="E258" t="s">
        <v>1935</v>
      </c>
      <c r="F258" t="s">
        <v>1936</v>
      </c>
      <c r="G258" t="s">
        <v>1918</v>
      </c>
      <c r="H258" t="s">
        <v>170</v>
      </c>
    </row>
    <row r="259" spans="1:8" ht="11.25">
      <c r="A259">
        <v>258</v>
      </c>
      <c r="B259" t="s">
        <v>997</v>
      </c>
      <c r="C259" t="s">
        <v>639</v>
      </c>
      <c r="D259" t="s">
        <v>1018</v>
      </c>
      <c r="E259" t="s">
        <v>1937</v>
      </c>
      <c r="F259" t="s">
        <v>1938</v>
      </c>
      <c r="G259" t="s">
        <v>1918</v>
      </c>
      <c r="H259" t="s">
        <v>170</v>
      </c>
    </row>
    <row r="260" spans="1:8" ht="11.25">
      <c r="A260">
        <v>259</v>
      </c>
      <c r="B260" t="s">
        <v>1021</v>
      </c>
      <c r="C260" t="s">
        <v>1027</v>
      </c>
      <c r="D260" t="s">
        <v>1028</v>
      </c>
      <c r="E260" t="s">
        <v>1939</v>
      </c>
      <c r="F260" t="s">
        <v>1940</v>
      </c>
      <c r="G260" t="s">
        <v>1941</v>
      </c>
      <c r="H260" t="s">
        <v>170</v>
      </c>
    </row>
    <row r="261" spans="1:8" ht="11.25">
      <c r="A261">
        <v>260</v>
      </c>
      <c r="B261" t="s">
        <v>1021</v>
      </c>
      <c r="C261" t="s">
        <v>1029</v>
      </c>
      <c r="D261" t="s">
        <v>1030</v>
      </c>
      <c r="E261" t="s">
        <v>1942</v>
      </c>
      <c r="F261" t="s">
        <v>1943</v>
      </c>
      <c r="G261" t="s">
        <v>1941</v>
      </c>
      <c r="H261" t="s">
        <v>170</v>
      </c>
    </row>
    <row r="262" spans="1:8" ht="11.25">
      <c r="A262">
        <v>261</v>
      </c>
      <c r="B262" t="s">
        <v>1021</v>
      </c>
      <c r="C262" t="s">
        <v>1033</v>
      </c>
      <c r="D262" t="s">
        <v>1034</v>
      </c>
      <c r="E262" t="s">
        <v>1944</v>
      </c>
      <c r="F262" t="s">
        <v>1945</v>
      </c>
      <c r="G262" t="s">
        <v>1941</v>
      </c>
      <c r="H262" t="s">
        <v>170</v>
      </c>
    </row>
    <row r="263" spans="1:8" ht="11.25">
      <c r="A263">
        <v>262</v>
      </c>
      <c r="B263" t="s">
        <v>1021</v>
      </c>
      <c r="C263" t="s">
        <v>1035</v>
      </c>
      <c r="D263" t="s">
        <v>1036</v>
      </c>
      <c r="E263" t="s">
        <v>1946</v>
      </c>
      <c r="F263" t="s">
        <v>1947</v>
      </c>
      <c r="G263" t="s">
        <v>1941</v>
      </c>
      <c r="H263" t="s">
        <v>170</v>
      </c>
    </row>
    <row r="264" spans="1:8" ht="11.25">
      <c r="A264">
        <v>263</v>
      </c>
      <c r="B264" t="s">
        <v>1021</v>
      </c>
      <c r="C264" t="s">
        <v>1037</v>
      </c>
      <c r="D264" t="s">
        <v>1038</v>
      </c>
      <c r="E264" t="s">
        <v>1948</v>
      </c>
      <c r="F264" t="s">
        <v>1949</v>
      </c>
      <c r="G264" t="s">
        <v>1941</v>
      </c>
      <c r="H264" t="s">
        <v>170</v>
      </c>
    </row>
    <row r="265" spans="1:8" ht="11.25">
      <c r="A265">
        <v>264</v>
      </c>
      <c r="B265" t="s">
        <v>1021</v>
      </c>
      <c r="C265" t="s">
        <v>1039</v>
      </c>
      <c r="D265" t="s">
        <v>1040</v>
      </c>
      <c r="E265" t="s">
        <v>1950</v>
      </c>
      <c r="F265" t="s">
        <v>1951</v>
      </c>
      <c r="G265" t="s">
        <v>1941</v>
      </c>
      <c r="H265" t="s">
        <v>171</v>
      </c>
    </row>
    <row r="266" spans="1:8" ht="11.25">
      <c r="A266">
        <v>265</v>
      </c>
      <c r="B266" t="s">
        <v>1021</v>
      </c>
      <c r="C266" t="s">
        <v>1041</v>
      </c>
      <c r="D266" t="s">
        <v>1042</v>
      </c>
      <c r="E266" t="s">
        <v>1952</v>
      </c>
      <c r="F266" t="s">
        <v>1953</v>
      </c>
      <c r="G266" t="s">
        <v>1941</v>
      </c>
      <c r="H266" t="s">
        <v>170</v>
      </c>
    </row>
    <row r="267" spans="1:8" ht="11.25">
      <c r="A267">
        <v>266</v>
      </c>
      <c r="B267" t="s">
        <v>1021</v>
      </c>
      <c r="C267" t="s">
        <v>1043</v>
      </c>
      <c r="D267" t="s">
        <v>1044</v>
      </c>
      <c r="E267" t="s">
        <v>1954</v>
      </c>
      <c r="F267" t="s">
        <v>1955</v>
      </c>
      <c r="G267" t="s">
        <v>1941</v>
      </c>
      <c r="H267" t="s">
        <v>171</v>
      </c>
    </row>
    <row r="268" spans="1:8" ht="11.25">
      <c r="A268">
        <v>267</v>
      </c>
      <c r="B268" t="s">
        <v>1021</v>
      </c>
      <c r="C268" t="s">
        <v>1045</v>
      </c>
      <c r="D268" t="s">
        <v>1046</v>
      </c>
      <c r="E268" t="s">
        <v>1956</v>
      </c>
      <c r="F268" t="s">
        <v>1957</v>
      </c>
      <c r="G268" t="s">
        <v>1958</v>
      </c>
      <c r="H268" t="s">
        <v>170</v>
      </c>
    </row>
    <row r="269" spans="1:8" ht="11.25">
      <c r="A269">
        <v>268</v>
      </c>
      <c r="B269" t="s">
        <v>1021</v>
      </c>
      <c r="C269" t="s">
        <v>1049</v>
      </c>
      <c r="D269" t="s">
        <v>1050</v>
      </c>
      <c r="E269" t="s">
        <v>1959</v>
      </c>
      <c r="F269" t="s">
        <v>1960</v>
      </c>
      <c r="G269" t="s">
        <v>1941</v>
      </c>
      <c r="H269" t="s">
        <v>170</v>
      </c>
    </row>
    <row r="270" spans="1:8" ht="11.25">
      <c r="A270">
        <v>269</v>
      </c>
      <c r="B270" t="s">
        <v>1051</v>
      </c>
      <c r="C270" t="s">
        <v>1053</v>
      </c>
      <c r="D270" t="s">
        <v>1054</v>
      </c>
      <c r="E270" t="s">
        <v>1961</v>
      </c>
      <c r="F270" t="s">
        <v>1962</v>
      </c>
      <c r="G270" t="s">
        <v>1958</v>
      </c>
      <c r="H270" t="s">
        <v>170</v>
      </c>
    </row>
    <row r="271" spans="1:8" ht="11.25">
      <c r="A271">
        <v>270</v>
      </c>
      <c r="B271" t="s">
        <v>1051</v>
      </c>
      <c r="C271" t="s">
        <v>1055</v>
      </c>
      <c r="D271" t="s">
        <v>1056</v>
      </c>
      <c r="E271" t="s">
        <v>1963</v>
      </c>
      <c r="F271" t="s">
        <v>1964</v>
      </c>
      <c r="G271" t="s">
        <v>1958</v>
      </c>
      <c r="H271" t="s">
        <v>170</v>
      </c>
    </row>
    <row r="272" spans="1:8" ht="11.25">
      <c r="A272">
        <v>271</v>
      </c>
      <c r="B272" t="s">
        <v>1051</v>
      </c>
      <c r="C272" t="s">
        <v>1055</v>
      </c>
      <c r="D272" t="s">
        <v>1056</v>
      </c>
      <c r="E272" t="s">
        <v>1965</v>
      </c>
      <c r="F272" t="s">
        <v>1966</v>
      </c>
      <c r="G272" t="s">
        <v>1958</v>
      </c>
      <c r="H272" t="s">
        <v>170</v>
      </c>
    </row>
    <row r="273" spans="1:8" ht="11.25">
      <c r="A273">
        <v>272</v>
      </c>
      <c r="B273" t="s">
        <v>1051</v>
      </c>
      <c r="C273" t="s">
        <v>1057</v>
      </c>
      <c r="D273" t="s">
        <v>1058</v>
      </c>
      <c r="E273" t="s">
        <v>1967</v>
      </c>
      <c r="F273" t="s">
        <v>1968</v>
      </c>
      <c r="G273" t="s">
        <v>1958</v>
      </c>
      <c r="H273" t="s">
        <v>170</v>
      </c>
    </row>
    <row r="274" spans="1:8" ht="11.25">
      <c r="A274">
        <v>273</v>
      </c>
      <c r="B274" t="s">
        <v>1051</v>
      </c>
      <c r="C274" t="s">
        <v>1057</v>
      </c>
      <c r="D274" t="s">
        <v>1058</v>
      </c>
      <c r="E274" t="s">
        <v>1969</v>
      </c>
      <c r="F274" t="s">
        <v>1970</v>
      </c>
      <c r="G274" t="s">
        <v>1958</v>
      </c>
      <c r="H274" t="s">
        <v>171</v>
      </c>
    </row>
    <row r="275" spans="1:8" ht="11.25">
      <c r="A275">
        <v>274</v>
      </c>
      <c r="B275" t="s">
        <v>1051</v>
      </c>
      <c r="C275" t="s">
        <v>1057</v>
      </c>
      <c r="D275" t="s">
        <v>1058</v>
      </c>
      <c r="E275" t="s">
        <v>1971</v>
      </c>
      <c r="F275" t="s">
        <v>1972</v>
      </c>
      <c r="G275" t="s">
        <v>1958</v>
      </c>
      <c r="H275" t="s">
        <v>170</v>
      </c>
    </row>
    <row r="276" spans="1:8" ht="11.25">
      <c r="A276">
        <v>275</v>
      </c>
      <c r="B276" t="s">
        <v>1051</v>
      </c>
      <c r="C276" t="s">
        <v>1059</v>
      </c>
      <c r="D276" t="s">
        <v>1060</v>
      </c>
      <c r="E276" t="s">
        <v>1973</v>
      </c>
      <c r="F276" t="s">
        <v>1974</v>
      </c>
      <c r="G276" t="s">
        <v>1958</v>
      </c>
      <c r="H276" t="s">
        <v>170</v>
      </c>
    </row>
    <row r="277" spans="1:8" ht="11.25">
      <c r="A277">
        <v>276</v>
      </c>
      <c r="B277" t="s">
        <v>1051</v>
      </c>
      <c r="C277" t="s">
        <v>1061</v>
      </c>
      <c r="D277" t="s">
        <v>1062</v>
      </c>
      <c r="E277" t="s">
        <v>1975</v>
      </c>
      <c r="F277" t="s">
        <v>1976</v>
      </c>
      <c r="G277" t="s">
        <v>1958</v>
      </c>
      <c r="H277" t="s">
        <v>171</v>
      </c>
    </row>
    <row r="278" spans="1:8" ht="11.25">
      <c r="A278">
        <v>277</v>
      </c>
      <c r="B278" t="s">
        <v>1051</v>
      </c>
      <c r="C278" t="s">
        <v>662</v>
      </c>
      <c r="D278" t="s">
        <v>1063</v>
      </c>
      <c r="E278" t="s">
        <v>1977</v>
      </c>
      <c r="F278" t="s">
        <v>1978</v>
      </c>
      <c r="G278" t="s">
        <v>1958</v>
      </c>
      <c r="H278" t="s">
        <v>171</v>
      </c>
    </row>
    <row r="279" spans="1:8" ht="11.25">
      <c r="A279">
        <v>278</v>
      </c>
      <c r="B279" t="s">
        <v>1051</v>
      </c>
      <c r="C279" t="s">
        <v>662</v>
      </c>
      <c r="D279" t="s">
        <v>1063</v>
      </c>
      <c r="E279" t="s">
        <v>1979</v>
      </c>
      <c r="F279" t="s">
        <v>1980</v>
      </c>
      <c r="G279" t="s">
        <v>1958</v>
      </c>
      <c r="H279" t="s">
        <v>171</v>
      </c>
    </row>
    <row r="280" spans="1:8" ht="11.25">
      <c r="A280">
        <v>279</v>
      </c>
      <c r="B280" t="s">
        <v>1051</v>
      </c>
      <c r="C280" t="s">
        <v>662</v>
      </c>
      <c r="D280" t="s">
        <v>1063</v>
      </c>
      <c r="E280" t="s">
        <v>1981</v>
      </c>
      <c r="F280" t="s">
        <v>1980</v>
      </c>
      <c r="G280" t="s">
        <v>1958</v>
      </c>
      <c r="H280" t="s">
        <v>170</v>
      </c>
    </row>
    <row r="281" spans="1:8" ht="11.25">
      <c r="A281">
        <v>280</v>
      </c>
      <c r="B281" t="s">
        <v>1051</v>
      </c>
      <c r="C281" t="s">
        <v>1066</v>
      </c>
      <c r="D281" t="s">
        <v>1067</v>
      </c>
      <c r="E281" t="s">
        <v>1482</v>
      </c>
      <c r="F281" t="s">
        <v>1982</v>
      </c>
      <c r="G281" t="s">
        <v>1958</v>
      </c>
      <c r="H281" t="s">
        <v>171</v>
      </c>
    </row>
    <row r="282" spans="1:8" ht="11.25">
      <c r="A282">
        <v>281</v>
      </c>
      <c r="B282" t="s">
        <v>1051</v>
      </c>
      <c r="C282" t="s">
        <v>1068</v>
      </c>
      <c r="D282" t="s">
        <v>1069</v>
      </c>
      <c r="E282" t="s">
        <v>1983</v>
      </c>
      <c r="F282" t="s">
        <v>1984</v>
      </c>
      <c r="G282" t="s">
        <v>1537</v>
      </c>
      <c r="H282" t="s">
        <v>170</v>
      </c>
    </row>
    <row r="283" spans="1:8" ht="11.25">
      <c r="A283">
        <v>282</v>
      </c>
      <c r="B283" t="s">
        <v>1070</v>
      </c>
      <c r="C283" t="s">
        <v>1072</v>
      </c>
      <c r="D283" t="s">
        <v>1073</v>
      </c>
      <c r="E283" t="s">
        <v>1985</v>
      </c>
      <c r="F283" t="s">
        <v>1986</v>
      </c>
      <c r="G283" t="s">
        <v>1987</v>
      </c>
      <c r="H283" t="s">
        <v>170</v>
      </c>
    </row>
    <row r="284" spans="1:8" ht="11.25">
      <c r="A284">
        <v>283</v>
      </c>
      <c r="B284" t="s">
        <v>1070</v>
      </c>
      <c r="C284" t="s">
        <v>950</v>
      </c>
      <c r="D284" t="s">
        <v>1074</v>
      </c>
      <c r="E284" t="s">
        <v>1988</v>
      </c>
      <c r="F284" t="s">
        <v>1989</v>
      </c>
      <c r="G284" t="s">
        <v>1987</v>
      </c>
      <c r="H284" t="s">
        <v>170</v>
      </c>
    </row>
    <row r="285" spans="1:8" ht="11.25">
      <c r="A285">
        <v>284</v>
      </c>
      <c r="B285" t="s">
        <v>1070</v>
      </c>
      <c r="C285" t="s">
        <v>1075</v>
      </c>
      <c r="D285" t="s">
        <v>1076</v>
      </c>
      <c r="E285" t="s">
        <v>1990</v>
      </c>
      <c r="F285" t="s">
        <v>1991</v>
      </c>
      <c r="G285" t="s">
        <v>1987</v>
      </c>
      <c r="H285" t="s">
        <v>170</v>
      </c>
    </row>
    <row r="286" spans="1:8" ht="11.25">
      <c r="A286">
        <v>285</v>
      </c>
      <c r="B286" t="s">
        <v>1070</v>
      </c>
      <c r="C286" t="s">
        <v>601</v>
      </c>
      <c r="D286" t="s">
        <v>1077</v>
      </c>
      <c r="E286" t="s">
        <v>1992</v>
      </c>
      <c r="F286" t="s">
        <v>1993</v>
      </c>
      <c r="G286" t="s">
        <v>1987</v>
      </c>
      <c r="H286" t="s">
        <v>170</v>
      </c>
    </row>
    <row r="287" spans="1:8" ht="11.25">
      <c r="A287">
        <v>286</v>
      </c>
      <c r="B287" t="s">
        <v>1070</v>
      </c>
      <c r="C287" t="s">
        <v>601</v>
      </c>
      <c r="D287" t="s">
        <v>1077</v>
      </c>
      <c r="E287" t="s">
        <v>1994</v>
      </c>
      <c r="F287" t="s">
        <v>1995</v>
      </c>
      <c r="G287" t="s">
        <v>1987</v>
      </c>
      <c r="H287" t="s">
        <v>170</v>
      </c>
    </row>
    <row r="288" spans="1:8" ht="11.25">
      <c r="A288">
        <v>287</v>
      </c>
      <c r="B288" t="s">
        <v>1070</v>
      </c>
      <c r="C288" t="s">
        <v>1078</v>
      </c>
      <c r="D288" t="s">
        <v>1079</v>
      </c>
      <c r="E288" t="s">
        <v>1996</v>
      </c>
      <c r="F288" t="s">
        <v>1997</v>
      </c>
      <c r="G288" t="s">
        <v>1987</v>
      </c>
      <c r="H288" t="s">
        <v>170</v>
      </c>
    </row>
    <row r="289" spans="1:8" ht="11.25">
      <c r="A289">
        <v>288</v>
      </c>
      <c r="B289" t="s">
        <v>1070</v>
      </c>
      <c r="C289" t="s">
        <v>1080</v>
      </c>
      <c r="D289" t="s">
        <v>1081</v>
      </c>
      <c r="E289" t="s">
        <v>1998</v>
      </c>
      <c r="F289" t="s">
        <v>1999</v>
      </c>
      <c r="G289" t="s">
        <v>1987</v>
      </c>
      <c r="H289" t="s">
        <v>170</v>
      </c>
    </row>
    <row r="290" spans="1:8" ht="11.25">
      <c r="A290">
        <v>289</v>
      </c>
      <c r="B290" t="s">
        <v>1070</v>
      </c>
      <c r="C290" t="s">
        <v>1082</v>
      </c>
      <c r="D290" t="s">
        <v>1083</v>
      </c>
      <c r="E290" t="s">
        <v>2000</v>
      </c>
      <c r="F290" t="s">
        <v>2001</v>
      </c>
      <c r="G290" t="s">
        <v>2002</v>
      </c>
      <c r="H290" t="s">
        <v>171</v>
      </c>
    </row>
    <row r="291" spans="1:8" ht="11.25">
      <c r="A291">
        <v>290</v>
      </c>
      <c r="B291" t="s">
        <v>1070</v>
      </c>
      <c r="C291" t="s">
        <v>1082</v>
      </c>
      <c r="D291" t="s">
        <v>1083</v>
      </c>
      <c r="E291" t="s">
        <v>2003</v>
      </c>
      <c r="F291" t="s">
        <v>2004</v>
      </c>
      <c r="G291" t="s">
        <v>1987</v>
      </c>
      <c r="H291" t="s">
        <v>171</v>
      </c>
    </row>
    <row r="292" spans="1:8" ht="11.25">
      <c r="A292">
        <v>291</v>
      </c>
      <c r="B292" t="s">
        <v>1070</v>
      </c>
      <c r="C292" t="s">
        <v>1084</v>
      </c>
      <c r="D292" t="s">
        <v>1085</v>
      </c>
      <c r="E292" t="s">
        <v>2005</v>
      </c>
      <c r="F292" t="s">
        <v>2006</v>
      </c>
      <c r="G292" t="s">
        <v>1987</v>
      </c>
      <c r="H292" t="s">
        <v>170</v>
      </c>
    </row>
    <row r="293" spans="1:8" ht="11.25">
      <c r="A293">
        <v>292</v>
      </c>
      <c r="B293" t="s">
        <v>1086</v>
      </c>
      <c r="C293" t="s">
        <v>1090</v>
      </c>
      <c r="D293" t="s">
        <v>1091</v>
      </c>
      <c r="E293" t="s">
        <v>2007</v>
      </c>
      <c r="F293" t="s">
        <v>2008</v>
      </c>
      <c r="G293" t="s">
        <v>2009</v>
      </c>
      <c r="H293" t="s">
        <v>171</v>
      </c>
    </row>
    <row r="294" spans="1:8" ht="11.25">
      <c r="A294">
        <v>293</v>
      </c>
      <c r="B294" t="s">
        <v>1086</v>
      </c>
      <c r="C294" t="s">
        <v>1099</v>
      </c>
      <c r="D294" t="s">
        <v>1100</v>
      </c>
      <c r="E294" t="s">
        <v>2010</v>
      </c>
      <c r="F294" t="s">
        <v>2011</v>
      </c>
      <c r="G294" t="s">
        <v>2012</v>
      </c>
      <c r="H294" t="s">
        <v>170</v>
      </c>
    </row>
    <row r="295" spans="1:8" ht="11.25">
      <c r="A295">
        <v>294</v>
      </c>
      <c r="B295" t="s">
        <v>1086</v>
      </c>
      <c r="C295" t="s">
        <v>1107</v>
      </c>
      <c r="D295" t="s">
        <v>1108</v>
      </c>
      <c r="E295" t="s">
        <v>2013</v>
      </c>
      <c r="F295" t="s">
        <v>2014</v>
      </c>
      <c r="G295" t="s">
        <v>2012</v>
      </c>
      <c r="H295" t="s">
        <v>170</v>
      </c>
    </row>
    <row r="296" spans="1:8" ht="11.25">
      <c r="A296">
        <v>295</v>
      </c>
      <c r="B296" t="s">
        <v>1086</v>
      </c>
      <c r="C296" t="s">
        <v>1111</v>
      </c>
      <c r="D296" t="s">
        <v>1112</v>
      </c>
      <c r="E296" t="s">
        <v>2015</v>
      </c>
      <c r="F296" t="s">
        <v>2016</v>
      </c>
      <c r="G296" t="s">
        <v>2012</v>
      </c>
      <c r="H296" t="s">
        <v>170</v>
      </c>
    </row>
    <row r="297" spans="1:8" ht="11.25">
      <c r="A297">
        <v>296</v>
      </c>
      <c r="B297" t="s">
        <v>1086</v>
      </c>
      <c r="C297" t="s">
        <v>1113</v>
      </c>
      <c r="D297" t="s">
        <v>1114</v>
      </c>
      <c r="E297" t="s">
        <v>2017</v>
      </c>
      <c r="F297" t="s">
        <v>2018</v>
      </c>
      <c r="G297" t="s">
        <v>2012</v>
      </c>
      <c r="H297" t="s">
        <v>170</v>
      </c>
    </row>
    <row r="298" spans="1:8" ht="11.25">
      <c r="A298">
        <v>297</v>
      </c>
      <c r="B298" t="s">
        <v>1115</v>
      </c>
      <c r="C298" t="s">
        <v>1117</v>
      </c>
      <c r="D298" t="s">
        <v>1118</v>
      </c>
      <c r="E298" t="s">
        <v>2019</v>
      </c>
      <c r="F298" t="s">
        <v>2020</v>
      </c>
      <c r="G298" t="s">
        <v>2021</v>
      </c>
      <c r="H298" t="s">
        <v>170</v>
      </c>
    </row>
    <row r="299" spans="1:8" ht="11.25">
      <c r="A299">
        <v>298</v>
      </c>
      <c r="B299" t="s">
        <v>1115</v>
      </c>
      <c r="C299" t="s">
        <v>1119</v>
      </c>
      <c r="D299" t="s">
        <v>1120</v>
      </c>
      <c r="E299" t="s">
        <v>2022</v>
      </c>
      <c r="F299" t="s">
        <v>2023</v>
      </c>
      <c r="G299" t="s">
        <v>2021</v>
      </c>
      <c r="H299" t="s">
        <v>170</v>
      </c>
    </row>
    <row r="300" spans="1:8" ht="11.25">
      <c r="A300">
        <v>299</v>
      </c>
      <c r="B300" t="s">
        <v>1115</v>
      </c>
      <c r="C300" t="s">
        <v>1078</v>
      </c>
      <c r="D300" t="s">
        <v>1121</v>
      </c>
      <c r="E300" t="s">
        <v>2024</v>
      </c>
      <c r="F300" t="s">
        <v>2025</v>
      </c>
      <c r="G300" t="s">
        <v>2021</v>
      </c>
      <c r="H300" t="s">
        <v>170</v>
      </c>
    </row>
    <row r="301" spans="1:8" ht="11.25">
      <c r="A301">
        <v>300</v>
      </c>
      <c r="B301" t="s">
        <v>1115</v>
      </c>
      <c r="C301" t="s">
        <v>1122</v>
      </c>
      <c r="D301" t="s">
        <v>1123</v>
      </c>
      <c r="E301" t="s">
        <v>2026</v>
      </c>
      <c r="F301" t="s">
        <v>2027</v>
      </c>
      <c r="G301" t="s">
        <v>2021</v>
      </c>
      <c r="H301" t="s">
        <v>170</v>
      </c>
    </row>
    <row r="302" spans="1:8" ht="11.25">
      <c r="A302">
        <v>301</v>
      </c>
      <c r="B302" t="s">
        <v>1115</v>
      </c>
      <c r="C302" t="s">
        <v>1124</v>
      </c>
      <c r="D302" t="s">
        <v>1125</v>
      </c>
      <c r="E302" t="s">
        <v>2028</v>
      </c>
      <c r="F302" t="s">
        <v>2029</v>
      </c>
      <c r="G302" t="s">
        <v>2021</v>
      </c>
      <c r="H302" t="s">
        <v>170</v>
      </c>
    </row>
    <row r="303" spans="1:8" ht="11.25">
      <c r="A303">
        <v>302</v>
      </c>
      <c r="B303" t="s">
        <v>1115</v>
      </c>
      <c r="C303" t="s">
        <v>1126</v>
      </c>
      <c r="D303" t="s">
        <v>1127</v>
      </c>
      <c r="E303" t="s">
        <v>2030</v>
      </c>
      <c r="F303" t="s">
        <v>2031</v>
      </c>
      <c r="G303" t="s">
        <v>2021</v>
      </c>
      <c r="H303" t="s">
        <v>170</v>
      </c>
    </row>
    <row r="304" spans="1:8" ht="11.25">
      <c r="A304">
        <v>303</v>
      </c>
      <c r="B304" t="s">
        <v>1115</v>
      </c>
      <c r="C304" t="s">
        <v>1128</v>
      </c>
      <c r="D304" t="s">
        <v>1129</v>
      </c>
      <c r="E304" t="s">
        <v>2032</v>
      </c>
      <c r="F304" t="s">
        <v>2033</v>
      </c>
      <c r="G304" t="s">
        <v>2021</v>
      </c>
      <c r="H304" t="s">
        <v>170</v>
      </c>
    </row>
    <row r="305" spans="1:8" ht="11.25">
      <c r="A305">
        <v>304</v>
      </c>
      <c r="B305" t="s">
        <v>1115</v>
      </c>
      <c r="C305" t="s">
        <v>1130</v>
      </c>
      <c r="D305" t="s">
        <v>1131</v>
      </c>
      <c r="E305" t="s">
        <v>2034</v>
      </c>
      <c r="F305" t="s">
        <v>2035</v>
      </c>
      <c r="G305" t="s">
        <v>2021</v>
      </c>
      <c r="H305" t="s">
        <v>170</v>
      </c>
    </row>
    <row r="306" spans="1:8" ht="11.25">
      <c r="A306">
        <v>305</v>
      </c>
      <c r="B306" t="s">
        <v>1115</v>
      </c>
      <c r="C306" t="s">
        <v>1132</v>
      </c>
      <c r="D306" t="s">
        <v>1133</v>
      </c>
      <c r="E306" t="s">
        <v>2036</v>
      </c>
      <c r="F306" t="s">
        <v>2037</v>
      </c>
      <c r="G306" t="s">
        <v>2021</v>
      </c>
      <c r="H306" t="s">
        <v>170</v>
      </c>
    </row>
    <row r="307" spans="1:8" ht="11.25">
      <c r="A307">
        <v>306</v>
      </c>
      <c r="B307" t="s">
        <v>1115</v>
      </c>
      <c r="C307" t="s">
        <v>1134</v>
      </c>
      <c r="D307" t="s">
        <v>1135</v>
      </c>
      <c r="E307" t="s">
        <v>2038</v>
      </c>
      <c r="F307" t="s">
        <v>2039</v>
      </c>
      <c r="G307" t="s">
        <v>2021</v>
      </c>
      <c r="H307" t="s">
        <v>170</v>
      </c>
    </row>
    <row r="308" spans="1:8" ht="11.25">
      <c r="A308">
        <v>307</v>
      </c>
      <c r="B308" t="s">
        <v>1115</v>
      </c>
      <c r="C308" t="s">
        <v>991</v>
      </c>
      <c r="D308" t="s">
        <v>1136</v>
      </c>
      <c r="E308" t="s">
        <v>2040</v>
      </c>
      <c r="F308" t="s">
        <v>2041</v>
      </c>
      <c r="G308" t="s">
        <v>2021</v>
      </c>
      <c r="H308" t="s">
        <v>170</v>
      </c>
    </row>
    <row r="309" spans="1:8" ht="11.25">
      <c r="A309">
        <v>308</v>
      </c>
      <c r="B309" t="s">
        <v>1137</v>
      </c>
      <c r="C309" t="s">
        <v>1139</v>
      </c>
      <c r="D309" t="s">
        <v>1140</v>
      </c>
      <c r="E309" t="s">
        <v>2042</v>
      </c>
      <c r="F309" t="s">
        <v>2043</v>
      </c>
      <c r="G309" t="s">
        <v>2044</v>
      </c>
      <c r="H309" t="s">
        <v>171</v>
      </c>
    </row>
    <row r="310" spans="1:8" ht="11.25">
      <c r="A310">
        <v>309</v>
      </c>
      <c r="B310" t="s">
        <v>1137</v>
      </c>
      <c r="C310" t="s">
        <v>1141</v>
      </c>
      <c r="D310" t="s">
        <v>1142</v>
      </c>
      <c r="E310" t="s">
        <v>2045</v>
      </c>
      <c r="F310" t="s">
        <v>2046</v>
      </c>
      <c r="G310" t="s">
        <v>2044</v>
      </c>
      <c r="H310" t="s">
        <v>170</v>
      </c>
    </row>
    <row r="311" spans="1:8" ht="11.25">
      <c r="A311">
        <v>310</v>
      </c>
      <c r="B311" t="s">
        <v>1137</v>
      </c>
      <c r="C311" t="s">
        <v>1143</v>
      </c>
      <c r="D311" t="s">
        <v>1144</v>
      </c>
      <c r="E311" t="s">
        <v>2047</v>
      </c>
      <c r="F311" t="s">
        <v>2048</v>
      </c>
      <c r="G311" t="s">
        <v>2044</v>
      </c>
      <c r="H311" t="s">
        <v>171</v>
      </c>
    </row>
    <row r="312" spans="1:8" ht="11.25">
      <c r="A312">
        <v>311</v>
      </c>
      <c r="B312" t="s">
        <v>1137</v>
      </c>
      <c r="C312" t="s">
        <v>1143</v>
      </c>
      <c r="D312" t="s">
        <v>1144</v>
      </c>
      <c r="E312" t="s">
        <v>2049</v>
      </c>
      <c r="F312" t="s">
        <v>2050</v>
      </c>
      <c r="G312" t="s">
        <v>2044</v>
      </c>
      <c r="H312" t="s">
        <v>171</v>
      </c>
    </row>
    <row r="313" spans="1:8" ht="11.25">
      <c r="A313">
        <v>312</v>
      </c>
      <c r="B313" t="s">
        <v>1137</v>
      </c>
      <c r="C313" t="s">
        <v>1082</v>
      </c>
      <c r="D313" t="s">
        <v>1145</v>
      </c>
      <c r="E313" t="s">
        <v>2051</v>
      </c>
      <c r="F313" t="s">
        <v>2052</v>
      </c>
      <c r="G313" t="s">
        <v>2044</v>
      </c>
      <c r="H313" t="s">
        <v>170</v>
      </c>
    </row>
    <row r="314" spans="1:8" ht="11.25">
      <c r="A314">
        <v>313</v>
      </c>
      <c r="B314" t="s">
        <v>1137</v>
      </c>
      <c r="C314" t="s">
        <v>585</v>
      </c>
      <c r="D314" t="s">
        <v>1146</v>
      </c>
      <c r="E314" t="s">
        <v>2053</v>
      </c>
      <c r="F314" t="s">
        <v>2054</v>
      </c>
      <c r="G314" t="s">
        <v>2044</v>
      </c>
      <c r="H314" t="s">
        <v>171</v>
      </c>
    </row>
    <row r="315" spans="1:8" ht="11.25">
      <c r="A315">
        <v>314</v>
      </c>
      <c r="B315" t="s">
        <v>1137</v>
      </c>
      <c r="C315" t="s">
        <v>1147</v>
      </c>
      <c r="D315" t="s">
        <v>1148</v>
      </c>
      <c r="E315" t="s">
        <v>2055</v>
      </c>
      <c r="F315" t="s">
        <v>2056</v>
      </c>
      <c r="G315" t="s">
        <v>2044</v>
      </c>
      <c r="H315" t="s">
        <v>170</v>
      </c>
    </row>
    <row r="316" spans="1:8" ht="11.25">
      <c r="A316">
        <v>315</v>
      </c>
      <c r="B316" t="s">
        <v>1137</v>
      </c>
      <c r="C316" t="s">
        <v>1149</v>
      </c>
      <c r="D316" t="s">
        <v>1150</v>
      </c>
      <c r="E316" t="s">
        <v>1902</v>
      </c>
      <c r="F316" t="s">
        <v>2057</v>
      </c>
      <c r="G316" t="s">
        <v>2044</v>
      </c>
      <c r="H316" t="s">
        <v>171</v>
      </c>
    </row>
    <row r="317" spans="1:8" ht="11.25">
      <c r="A317">
        <v>316</v>
      </c>
      <c r="B317" t="s">
        <v>1137</v>
      </c>
      <c r="C317" t="s">
        <v>1151</v>
      </c>
      <c r="D317" t="s">
        <v>1152</v>
      </c>
      <c r="E317" t="s">
        <v>2058</v>
      </c>
      <c r="F317" t="s">
        <v>2059</v>
      </c>
      <c r="G317" t="s">
        <v>2044</v>
      </c>
      <c r="H317" t="s">
        <v>170</v>
      </c>
    </row>
    <row r="318" spans="1:8" ht="11.25">
      <c r="A318">
        <v>317</v>
      </c>
      <c r="B318" t="s">
        <v>1137</v>
      </c>
      <c r="C318" t="s">
        <v>1153</v>
      </c>
      <c r="D318" t="s">
        <v>1154</v>
      </c>
      <c r="E318" t="s">
        <v>2060</v>
      </c>
      <c r="F318" t="s">
        <v>2061</v>
      </c>
      <c r="G318" t="s">
        <v>2044</v>
      </c>
      <c r="H318" t="s">
        <v>170</v>
      </c>
    </row>
    <row r="319" spans="1:8" ht="11.25">
      <c r="A319">
        <v>318</v>
      </c>
      <c r="B319" t="s">
        <v>1155</v>
      </c>
      <c r="C319" t="s">
        <v>1157</v>
      </c>
      <c r="D319" t="s">
        <v>1158</v>
      </c>
      <c r="E319" t="s">
        <v>2062</v>
      </c>
      <c r="F319" t="s">
        <v>2063</v>
      </c>
      <c r="G319" t="s">
        <v>2064</v>
      </c>
      <c r="H319" t="s">
        <v>170</v>
      </c>
    </row>
    <row r="320" spans="1:8" ht="11.25">
      <c r="A320">
        <v>319</v>
      </c>
      <c r="B320" t="s">
        <v>1155</v>
      </c>
      <c r="C320" t="s">
        <v>1159</v>
      </c>
      <c r="D320" t="s">
        <v>1160</v>
      </c>
      <c r="E320" t="s">
        <v>2065</v>
      </c>
      <c r="F320" t="s">
        <v>2066</v>
      </c>
      <c r="G320" t="s">
        <v>1556</v>
      </c>
      <c r="H320" t="s">
        <v>171</v>
      </c>
    </row>
    <row r="321" spans="1:8" ht="11.25">
      <c r="A321">
        <v>320</v>
      </c>
      <c r="B321" t="s">
        <v>1155</v>
      </c>
      <c r="C321" t="s">
        <v>1159</v>
      </c>
      <c r="D321" t="s">
        <v>1160</v>
      </c>
      <c r="E321" t="s">
        <v>2067</v>
      </c>
      <c r="F321" t="s">
        <v>2068</v>
      </c>
      <c r="G321" t="s">
        <v>2064</v>
      </c>
      <c r="H321" t="s">
        <v>170</v>
      </c>
    </row>
    <row r="322" spans="1:8" ht="11.25">
      <c r="A322">
        <v>321</v>
      </c>
      <c r="B322" t="s">
        <v>1155</v>
      </c>
      <c r="C322" t="s">
        <v>1161</v>
      </c>
      <c r="D322" t="s">
        <v>1162</v>
      </c>
      <c r="E322" t="s">
        <v>2069</v>
      </c>
      <c r="F322" t="s">
        <v>2070</v>
      </c>
      <c r="G322" t="s">
        <v>2064</v>
      </c>
      <c r="H322" t="s">
        <v>170</v>
      </c>
    </row>
    <row r="323" spans="1:8" ht="11.25">
      <c r="A323">
        <v>322</v>
      </c>
      <c r="B323" t="s">
        <v>1155</v>
      </c>
      <c r="C323" t="s">
        <v>1163</v>
      </c>
      <c r="D323" t="s">
        <v>1164</v>
      </c>
      <c r="E323" t="s">
        <v>2071</v>
      </c>
      <c r="F323" t="s">
        <v>2072</v>
      </c>
      <c r="G323" t="s">
        <v>2064</v>
      </c>
      <c r="H323" t="s">
        <v>171</v>
      </c>
    </row>
    <row r="324" spans="1:8" ht="11.25">
      <c r="A324">
        <v>323</v>
      </c>
      <c r="B324" t="s">
        <v>1155</v>
      </c>
      <c r="C324" t="s">
        <v>1170</v>
      </c>
      <c r="D324" t="s">
        <v>1171</v>
      </c>
      <c r="E324" t="s">
        <v>2073</v>
      </c>
      <c r="F324" t="s">
        <v>2074</v>
      </c>
      <c r="G324" t="s">
        <v>2064</v>
      </c>
      <c r="H324" t="s">
        <v>170</v>
      </c>
    </row>
    <row r="325" spans="1:8" ht="11.25">
      <c r="A325">
        <v>324</v>
      </c>
      <c r="B325" t="s">
        <v>1155</v>
      </c>
      <c r="C325" t="s">
        <v>1172</v>
      </c>
      <c r="D325" t="s">
        <v>1173</v>
      </c>
      <c r="E325" t="s">
        <v>2075</v>
      </c>
      <c r="F325" t="s">
        <v>2076</v>
      </c>
      <c r="G325" t="s">
        <v>2064</v>
      </c>
      <c r="H325" t="s">
        <v>170</v>
      </c>
    </row>
    <row r="326" spans="1:8" ht="11.25">
      <c r="A326">
        <v>325</v>
      </c>
      <c r="B326" t="s">
        <v>1155</v>
      </c>
      <c r="C326" t="s">
        <v>1172</v>
      </c>
      <c r="D326" t="s">
        <v>1173</v>
      </c>
      <c r="E326" t="s">
        <v>2077</v>
      </c>
      <c r="F326" t="s">
        <v>2078</v>
      </c>
      <c r="G326" t="s">
        <v>2064</v>
      </c>
      <c r="H326" t="s">
        <v>170</v>
      </c>
    </row>
    <row r="327" spans="1:8" ht="11.25">
      <c r="A327">
        <v>326</v>
      </c>
      <c r="B327" t="s">
        <v>1155</v>
      </c>
      <c r="C327" t="s">
        <v>1172</v>
      </c>
      <c r="D327" t="s">
        <v>1173</v>
      </c>
      <c r="E327" t="s">
        <v>2079</v>
      </c>
      <c r="F327" t="s">
        <v>2080</v>
      </c>
      <c r="G327" t="s">
        <v>2064</v>
      </c>
      <c r="H327" t="s">
        <v>171</v>
      </c>
    </row>
    <row r="328" spans="1:8" ht="11.25">
      <c r="A328">
        <v>327</v>
      </c>
      <c r="B328" t="s">
        <v>1155</v>
      </c>
      <c r="C328" t="s">
        <v>1174</v>
      </c>
      <c r="D328" t="s">
        <v>1175</v>
      </c>
      <c r="E328" t="s">
        <v>1482</v>
      </c>
      <c r="F328" t="s">
        <v>2081</v>
      </c>
      <c r="G328" t="s">
        <v>2064</v>
      </c>
      <c r="H328" t="s">
        <v>171</v>
      </c>
    </row>
    <row r="329" spans="1:8" ht="11.25">
      <c r="A329">
        <v>328</v>
      </c>
      <c r="B329" t="s">
        <v>1155</v>
      </c>
      <c r="C329" t="s">
        <v>1176</v>
      </c>
      <c r="D329" t="s">
        <v>1177</v>
      </c>
      <c r="E329" t="s">
        <v>2082</v>
      </c>
      <c r="F329" t="s">
        <v>2083</v>
      </c>
      <c r="G329" t="s">
        <v>2064</v>
      </c>
      <c r="H329" t="s">
        <v>170</v>
      </c>
    </row>
    <row r="330" spans="1:8" ht="11.25">
      <c r="A330">
        <v>329</v>
      </c>
      <c r="B330" t="s">
        <v>1155</v>
      </c>
      <c r="C330" t="s">
        <v>1176</v>
      </c>
      <c r="D330" t="s">
        <v>1177</v>
      </c>
      <c r="E330" t="s">
        <v>2084</v>
      </c>
      <c r="F330" t="s">
        <v>2085</v>
      </c>
      <c r="G330" t="s">
        <v>2064</v>
      </c>
      <c r="H330" t="s">
        <v>170</v>
      </c>
    </row>
    <row r="331" spans="1:8" ht="11.25">
      <c r="A331">
        <v>330</v>
      </c>
      <c r="B331" t="s">
        <v>1180</v>
      </c>
      <c r="C331" t="s">
        <v>1182</v>
      </c>
      <c r="D331" t="s">
        <v>1183</v>
      </c>
      <c r="E331" t="s">
        <v>2086</v>
      </c>
      <c r="F331" t="s">
        <v>2087</v>
      </c>
      <c r="G331" t="s">
        <v>1844</v>
      </c>
      <c r="H331" t="s">
        <v>171</v>
      </c>
    </row>
    <row r="332" spans="1:8" ht="11.25">
      <c r="A332">
        <v>331</v>
      </c>
      <c r="B332" t="s">
        <v>1180</v>
      </c>
      <c r="C332" t="s">
        <v>1190</v>
      </c>
      <c r="D332" t="s">
        <v>1191</v>
      </c>
      <c r="E332" t="s">
        <v>2088</v>
      </c>
      <c r="F332" t="s">
        <v>2089</v>
      </c>
      <c r="G332" t="s">
        <v>1844</v>
      </c>
      <c r="H332" t="s">
        <v>171</v>
      </c>
    </row>
    <row r="333" spans="1:8" ht="11.25">
      <c r="A333">
        <v>332</v>
      </c>
      <c r="B333" t="s">
        <v>1180</v>
      </c>
      <c r="C333" t="s">
        <v>1196</v>
      </c>
      <c r="D333" t="s">
        <v>1197</v>
      </c>
      <c r="E333" t="s">
        <v>1842</v>
      </c>
      <c r="F333" t="s">
        <v>1843</v>
      </c>
      <c r="G333" t="s">
        <v>1844</v>
      </c>
      <c r="H333" t="s">
        <v>171</v>
      </c>
    </row>
    <row r="334" spans="1:8" ht="11.25">
      <c r="A334">
        <v>333</v>
      </c>
      <c r="B334" t="s">
        <v>1180</v>
      </c>
      <c r="C334" t="s">
        <v>1205</v>
      </c>
      <c r="D334" t="s">
        <v>1206</v>
      </c>
      <c r="E334" t="s">
        <v>2090</v>
      </c>
      <c r="F334" t="s">
        <v>2091</v>
      </c>
      <c r="G334" t="s">
        <v>1844</v>
      </c>
      <c r="H334" t="s">
        <v>171</v>
      </c>
    </row>
    <row r="335" spans="1:8" ht="11.25">
      <c r="A335">
        <v>334</v>
      </c>
      <c r="B335" t="s">
        <v>1180</v>
      </c>
      <c r="C335" t="s">
        <v>1205</v>
      </c>
      <c r="D335" t="s">
        <v>1206</v>
      </c>
      <c r="E335" t="s">
        <v>2092</v>
      </c>
      <c r="F335" t="s">
        <v>2093</v>
      </c>
      <c r="G335" t="s">
        <v>1844</v>
      </c>
      <c r="H335" t="s">
        <v>170</v>
      </c>
    </row>
    <row r="336" spans="1:8" ht="11.25">
      <c r="A336">
        <v>335</v>
      </c>
      <c r="B336" t="s">
        <v>1180</v>
      </c>
      <c r="C336" t="s">
        <v>1207</v>
      </c>
      <c r="D336" t="s">
        <v>1208</v>
      </c>
      <c r="E336" t="s">
        <v>1842</v>
      </c>
      <c r="F336" t="s">
        <v>1843</v>
      </c>
      <c r="G336" t="s">
        <v>1844</v>
      </c>
      <c r="H336" t="s">
        <v>171</v>
      </c>
    </row>
    <row r="337" spans="1:8" ht="11.25">
      <c r="A337">
        <v>336</v>
      </c>
      <c r="B337" t="s">
        <v>1180</v>
      </c>
      <c r="C337" t="s">
        <v>1209</v>
      </c>
      <c r="D337" t="s">
        <v>1210</v>
      </c>
      <c r="E337" t="s">
        <v>2094</v>
      </c>
      <c r="F337" t="s">
        <v>2095</v>
      </c>
      <c r="G337" t="s">
        <v>1844</v>
      </c>
      <c r="H337" t="s">
        <v>170</v>
      </c>
    </row>
    <row r="338" spans="1:8" ht="11.25">
      <c r="A338">
        <v>337</v>
      </c>
      <c r="B338" t="s">
        <v>1211</v>
      </c>
      <c r="C338" t="s">
        <v>1213</v>
      </c>
      <c r="D338" t="s">
        <v>1214</v>
      </c>
      <c r="E338" t="s">
        <v>2096</v>
      </c>
      <c r="F338" t="s">
        <v>2097</v>
      </c>
      <c r="G338" t="s">
        <v>2009</v>
      </c>
      <c r="H338" t="s">
        <v>170</v>
      </c>
    </row>
    <row r="339" spans="1:8" ht="11.25">
      <c r="A339">
        <v>338</v>
      </c>
      <c r="B339" t="s">
        <v>1211</v>
      </c>
      <c r="C339" t="s">
        <v>1216</v>
      </c>
      <c r="D339" t="s">
        <v>1217</v>
      </c>
      <c r="E339" t="s">
        <v>2098</v>
      </c>
      <c r="F339" t="s">
        <v>2099</v>
      </c>
      <c r="G339" t="s">
        <v>2009</v>
      </c>
      <c r="H339" t="s">
        <v>170</v>
      </c>
    </row>
    <row r="340" spans="1:8" ht="11.25">
      <c r="A340">
        <v>339</v>
      </c>
      <c r="B340" t="s">
        <v>1211</v>
      </c>
      <c r="C340" t="s">
        <v>1218</v>
      </c>
      <c r="D340" t="s">
        <v>1219</v>
      </c>
      <c r="E340" t="s">
        <v>2098</v>
      </c>
      <c r="F340" t="s">
        <v>2099</v>
      </c>
      <c r="G340" t="s">
        <v>2009</v>
      </c>
      <c r="H340" t="s">
        <v>170</v>
      </c>
    </row>
    <row r="341" spans="1:8" ht="11.25">
      <c r="A341">
        <v>340</v>
      </c>
      <c r="B341" t="s">
        <v>1222</v>
      </c>
      <c r="C341" t="s">
        <v>1224</v>
      </c>
      <c r="D341" t="s">
        <v>1225</v>
      </c>
      <c r="E341" t="s">
        <v>2100</v>
      </c>
      <c r="F341" t="s">
        <v>2101</v>
      </c>
      <c r="G341" t="s">
        <v>1593</v>
      </c>
      <c r="H341" t="s">
        <v>170</v>
      </c>
    </row>
    <row r="342" spans="1:8" ht="11.25">
      <c r="A342">
        <v>341</v>
      </c>
      <c r="B342" t="s">
        <v>1222</v>
      </c>
      <c r="C342" t="s">
        <v>1226</v>
      </c>
      <c r="D342" t="s">
        <v>1227</v>
      </c>
      <c r="E342" t="s">
        <v>2102</v>
      </c>
      <c r="F342" t="s">
        <v>2103</v>
      </c>
      <c r="G342" t="s">
        <v>1748</v>
      </c>
      <c r="H342" t="s">
        <v>170</v>
      </c>
    </row>
    <row r="343" spans="1:8" ht="11.25">
      <c r="A343">
        <v>342</v>
      </c>
      <c r="B343" t="s">
        <v>1222</v>
      </c>
      <c r="C343" t="s">
        <v>1228</v>
      </c>
      <c r="D343" t="s">
        <v>1229</v>
      </c>
      <c r="E343" t="s">
        <v>2104</v>
      </c>
      <c r="F343" t="s">
        <v>2105</v>
      </c>
      <c r="G343" t="s">
        <v>1593</v>
      </c>
      <c r="H343" t="s">
        <v>170</v>
      </c>
    </row>
    <row r="344" spans="1:8" ht="11.25">
      <c r="A344">
        <v>343</v>
      </c>
      <c r="B344" t="s">
        <v>1222</v>
      </c>
      <c r="C344" t="s">
        <v>1230</v>
      </c>
      <c r="D344" t="s">
        <v>1231</v>
      </c>
      <c r="E344" t="s">
        <v>2106</v>
      </c>
      <c r="F344" t="s">
        <v>2107</v>
      </c>
      <c r="G344" t="s">
        <v>1593</v>
      </c>
      <c r="H344" t="s">
        <v>170</v>
      </c>
    </row>
    <row r="345" spans="1:8" ht="11.25">
      <c r="A345">
        <v>344</v>
      </c>
      <c r="B345" t="s">
        <v>1222</v>
      </c>
      <c r="C345" t="s">
        <v>1232</v>
      </c>
      <c r="D345" t="s">
        <v>1233</v>
      </c>
      <c r="E345" t="s">
        <v>2108</v>
      </c>
      <c r="F345" t="s">
        <v>2109</v>
      </c>
      <c r="G345" t="s">
        <v>1593</v>
      </c>
      <c r="H345" t="s">
        <v>170</v>
      </c>
    </row>
    <row r="346" spans="1:8" ht="11.25">
      <c r="A346">
        <v>345</v>
      </c>
      <c r="B346" t="s">
        <v>1222</v>
      </c>
      <c r="C346" t="s">
        <v>1234</v>
      </c>
      <c r="D346" t="s">
        <v>1235</v>
      </c>
      <c r="E346" t="s">
        <v>2110</v>
      </c>
      <c r="F346" t="s">
        <v>2111</v>
      </c>
      <c r="G346" t="s">
        <v>1593</v>
      </c>
      <c r="H346" t="s">
        <v>170</v>
      </c>
    </row>
    <row r="347" spans="1:8" ht="11.25">
      <c r="A347">
        <v>346</v>
      </c>
      <c r="B347" t="s">
        <v>1222</v>
      </c>
      <c r="C347" t="s">
        <v>1236</v>
      </c>
      <c r="D347" t="s">
        <v>1237</v>
      </c>
      <c r="E347" t="s">
        <v>2112</v>
      </c>
      <c r="F347" t="s">
        <v>2113</v>
      </c>
      <c r="G347" t="s">
        <v>1748</v>
      </c>
      <c r="H347" t="s">
        <v>170</v>
      </c>
    </row>
    <row r="348" spans="1:8" ht="11.25">
      <c r="A348">
        <v>347</v>
      </c>
      <c r="B348" t="s">
        <v>1222</v>
      </c>
      <c r="C348" t="s">
        <v>1238</v>
      </c>
      <c r="D348" t="s">
        <v>1239</v>
      </c>
      <c r="E348" t="s">
        <v>2114</v>
      </c>
      <c r="F348" t="s">
        <v>2115</v>
      </c>
      <c r="G348" t="s">
        <v>1593</v>
      </c>
      <c r="H348" t="s">
        <v>170</v>
      </c>
    </row>
    <row r="349" spans="1:8" ht="11.25">
      <c r="A349">
        <v>348</v>
      </c>
      <c r="B349" t="s">
        <v>1222</v>
      </c>
      <c r="C349" t="s">
        <v>1238</v>
      </c>
      <c r="D349" t="s">
        <v>1239</v>
      </c>
      <c r="E349" t="s">
        <v>2116</v>
      </c>
      <c r="F349" t="s">
        <v>2117</v>
      </c>
      <c r="G349" t="s">
        <v>1593</v>
      </c>
      <c r="H349" t="s">
        <v>171</v>
      </c>
    </row>
    <row r="350" spans="1:8" ht="11.25">
      <c r="A350">
        <v>349</v>
      </c>
      <c r="B350" t="s">
        <v>1222</v>
      </c>
      <c r="C350" t="s">
        <v>1238</v>
      </c>
      <c r="D350" t="s">
        <v>1239</v>
      </c>
      <c r="E350" t="s">
        <v>1753</v>
      </c>
      <c r="F350" t="s">
        <v>2118</v>
      </c>
      <c r="G350" t="s">
        <v>1748</v>
      </c>
      <c r="H350" t="s">
        <v>170</v>
      </c>
    </row>
    <row r="351" spans="1:8" ht="11.25">
      <c r="A351">
        <v>350</v>
      </c>
      <c r="B351" t="s">
        <v>1222</v>
      </c>
      <c r="C351" t="s">
        <v>1238</v>
      </c>
      <c r="D351" t="s">
        <v>1239</v>
      </c>
      <c r="E351" t="s">
        <v>2119</v>
      </c>
      <c r="F351" t="s">
        <v>2120</v>
      </c>
      <c r="G351" t="s">
        <v>1748</v>
      </c>
      <c r="H351" t="s">
        <v>170</v>
      </c>
    </row>
    <row r="352" spans="1:8" ht="11.25">
      <c r="A352">
        <v>351</v>
      </c>
      <c r="B352" t="s">
        <v>1240</v>
      </c>
      <c r="C352" t="s">
        <v>1242</v>
      </c>
      <c r="D352" t="s">
        <v>1243</v>
      </c>
      <c r="E352" t="s">
        <v>2121</v>
      </c>
      <c r="F352" t="s">
        <v>1644</v>
      </c>
      <c r="G352" t="s">
        <v>2122</v>
      </c>
      <c r="H352" t="s">
        <v>170</v>
      </c>
    </row>
    <row r="353" spans="1:8" ht="11.25">
      <c r="A353">
        <v>352</v>
      </c>
      <c r="B353" t="s">
        <v>1240</v>
      </c>
      <c r="C353" t="s">
        <v>1244</v>
      </c>
      <c r="D353" t="s">
        <v>1245</v>
      </c>
      <c r="E353" t="s">
        <v>2121</v>
      </c>
      <c r="F353" t="s">
        <v>1644</v>
      </c>
      <c r="G353" t="s">
        <v>2122</v>
      </c>
      <c r="H353" t="s">
        <v>170</v>
      </c>
    </row>
    <row r="354" spans="1:8" ht="11.25">
      <c r="A354">
        <v>353</v>
      </c>
      <c r="B354" t="s">
        <v>1240</v>
      </c>
      <c r="C354" t="s">
        <v>1246</v>
      </c>
      <c r="D354" t="s">
        <v>1247</v>
      </c>
      <c r="E354" t="s">
        <v>2123</v>
      </c>
      <c r="F354" t="s">
        <v>2124</v>
      </c>
      <c r="G354" t="s">
        <v>2125</v>
      </c>
      <c r="H354" t="s">
        <v>170</v>
      </c>
    </row>
    <row r="355" spans="1:8" ht="11.25">
      <c r="A355">
        <v>354</v>
      </c>
      <c r="B355" t="s">
        <v>1240</v>
      </c>
      <c r="C355" t="s">
        <v>1246</v>
      </c>
      <c r="D355" t="s">
        <v>1247</v>
      </c>
      <c r="E355" t="s">
        <v>2126</v>
      </c>
      <c r="F355" t="s">
        <v>2127</v>
      </c>
      <c r="G355" t="s">
        <v>2128</v>
      </c>
      <c r="H355" t="s">
        <v>170</v>
      </c>
    </row>
    <row r="356" spans="1:8" ht="11.25">
      <c r="A356">
        <v>355</v>
      </c>
      <c r="B356" t="s">
        <v>1240</v>
      </c>
      <c r="C356" t="s">
        <v>1246</v>
      </c>
      <c r="D356" t="s">
        <v>1247</v>
      </c>
      <c r="E356" t="s">
        <v>2129</v>
      </c>
      <c r="F356" t="s">
        <v>1589</v>
      </c>
      <c r="G356" t="s">
        <v>2130</v>
      </c>
      <c r="H356" t="s">
        <v>170</v>
      </c>
    </row>
    <row r="357" spans="1:8" ht="11.25">
      <c r="A357">
        <v>356</v>
      </c>
      <c r="B357" t="s">
        <v>1240</v>
      </c>
      <c r="C357" t="s">
        <v>1246</v>
      </c>
      <c r="D357" t="s">
        <v>1247</v>
      </c>
      <c r="E357" t="s">
        <v>2131</v>
      </c>
      <c r="F357" t="s">
        <v>1589</v>
      </c>
      <c r="G357" t="s">
        <v>2132</v>
      </c>
      <c r="H357" t="s">
        <v>170</v>
      </c>
    </row>
    <row r="358" spans="1:8" ht="11.25">
      <c r="A358">
        <v>357</v>
      </c>
      <c r="B358" t="s">
        <v>1240</v>
      </c>
      <c r="C358" t="s">
        <v>1246</v>
      </c>
      <c r="D358" t="s">
        <v>1247</v>
      </c>
      <c r="E358" t="s">
        <v>2121</v>
      </c>
      <c r="F358" t="s">
        <v>1644</v>
      </c>
      <c r="G358" t="s">
        <v>2122</v>
      </c>
      <c r="H358" t="s">
        <v>170</v>
      </c>
    </row>
    <row r="359" spans="1:8" ht="11.25">
      <c r="A359">
        <v>358</v>
      </c>
      <c r="B359" t="s">
        <v>1240</v>
      </c>
      <c r="C359" t="s">
        <v>1248</v>
      </c>
      <c r="D359" t="s">
        <v>1249</v>
      </c>
      <c r="E359" t="s">
        <v>2121</v>
      </c>
      <c r="F359" t="s">
        <v>1644</v>
      </c>
      <c r="G359" t="s">
        <v>2122</v>
      </c>
      <c r="H359" t="s">
        <v>170</v>
      </c>
    </row>
    <row r="360" spans="1:8" ht="11.25">
      <c r="A360">
        <v>359</v>
      </c>
      <c r="B360" t="s">
        <v>1240</v>
      </c>
      <c r="C360" t="s">
        <v>1250</v>
      </c>
      <c r="D360" t="s">
        <v>1251</v>
      </c>
      <c r="E360" t="s">
        <v>2121</v>
      </c>
      <c r="F360" t="s">
        <v>1644</v>
      </c>
      <c r="G360" t="s">
        <v>2122</v>
      </c>
      <c r="H360" t="s">
        <v>170</v>
      </c>
    </row>
    <row r="361" spans="1:8" ht="11.25">
      <c r="A361">
        <v>360</v>
      </c>
      <c r="B361" t="s">
        <v>1240</v>
      </c>
      <c r="C361" t="s">
        <v>1252</v>
      </c>
      <c r="D361" t="s">
        <v>1253</v>
      </c>
      <c r="E361" t="s">
        <v>2133</v>
      </c>
      <c r="F361" t="s">
        <v>2134</v>
      </c>
      <c r="G361" t="s">
        <v>2125</v>
      </c>
      <c r="H361" t="s">
        <v>171</v>
      </c>
    </row>
    <row r="362" spans="1:8" ht="11.25">
      <c r="A362">
        <v>361</v>
      </c>
      <c r="B362" t="s">
        <v>1240</v>
      </c>
      <c r="C362" t="s">
        <v>1252</v>
      </c>
      <c r="D362" t="s">
        <v>1253</v>
      </c>
      <c r="E362" t="s">
        <v>2121</v>
      </c>
      <c r="F362" t="s">
        <v>1644</v>
      </c>
      <c r="G362" t="s">
        <v>2122</v>
      </c>
      <c r="H362" t="s">
        <v>170</v>
      </c>
    </row>
    <row r="363" spans="1:8" ht="11.25">
      <c r="A363">
        <v>362</v>
      </c>
      <c r="B363" t="s">
        <v>1240</v>
      </c>
      <c r="C363" t="s">
        <v>1254</v>
      </c>
      <c r="D363" t="s">
        <v>1255</v>
      </c>
      <c r="E363" t="s">
        <v>2121</v>
      </c>
      <c r="F363" t="s">
        <v>1644</v>
      </c>
      <c r="G363" t="s">
        <v>2122</v>
      </c>
      <c r="H363" t="s">
        <v>170</v>
      </c>
    </row>
    <row r="364" spans="1:8" ht="11.25">
      <c r="A364">
        <v>363</v>
      </c>
      <c r="B364" t="s">
        <v>1240</v>
      </c>
      <c r="C364" t="s">
        <v>1256</v>
      </c>
      <c r="D364" t="s">
        <v>1257</v>
      </c>
      <c r="E364" t="s">
        <v>2121</v>
      </c>
      <c r="F364" t="s">
        <v>1644</v>
      </c>
      <c r="G364" t="s">
        <v>2122</v>
      </c>
      <c r="H364" t="s">
        <v>170</v>
      </c>
    </row>
    <row r="365" spans="1:8" ht="11.25">
      <c r="A365">
        <v>364</v>
      </c>
      <c r="B365" t="s">
        <v>1240</v>
      </c>
      <c r="C365" t="s">
        <v>1258</v>
      </c>
      <c r="D365" t="s">
        <v>1259</v>
      </c>
      <c r="E365" t="s">
        <v>2121</v>
      </c>
      <c r="F365" t="s">
        <v>1644</v>
      </c>
      <c r="G365" t="s">
        <v>2122</v>
      </c>
      <c r="H365" t="s">
        <v>170</v>
      </c>
    </row>
    <row r="366" spans="1:8" ht="11.25">
      <c r="A366">
        <v>365</v>
      </c>
      <c r="B366" t="s">
        <v>1240</v>
      </c>
      <c r="C366" t="s">
        <v>1260</v>
      </c>
      <c r="D366" t="s">
        <v>1261</v>
      </c>
      <c r="E366" t="s">
        <v>2121</v>
      </c>
      <c r="F366" t="s">
        <v>1644</v>
      </c>
      <c r="G366" t="s">
        <v>2122</v>
      </c>
      <c r="H366" t="s">
        <v>170</v>
      </c>
    </row>
    <row r="367" spans="1:8" ht="11.25">
      <c r="A367">
        <v>366</v>
      </c>
      <c r="B367" t="s">
        <v>1240</v>
      </c>
      <c r="C367" t="s">
        <v>1240</v>
      </c>
      <c r="D367" t="s">
        <v>1241</v>
      </c>
      <c r="E367" t="s">
        <v>2121</v>
      </c>
      <c r="F367" t="s">
        <v>1644</v>
      </c>
      <c r="G367" t="s">
        <v>2122</v>
      </c>
      <c r="H367" t="s">
        <v>170</v>
      </c>
    </row>
    <row r="368" spans="1:8" ht="11.25">
      <c r="A368">
        <v>367</v>
      </c>
      <c r="B368" t="s">
        <v>1240</v>
      </c>
      <c r="C368" t="s">
        <v>1262</v>
      </c>
      <c r="D368" t="s">
        <v>1263</v>
      </c>
      <c r="E368" t="s">
        <v>2135</v>
      </c>
      <c r="F368" t="s">
        <v>2136</v>
      </c>
      <c r="G368" t="s">
        <v>2125</v>
      </c>
      <c r="H368" t="s">
        <v>171</v>
      </c>
    </row>
    <row r="369" spans="1:8" ht="11.25">
      <c r="A369">
        <v>368</v>
      </c>
      <c r="B369" t="s">
        <v>1240</v>
      </c>
      <c r="C369" t="s">
        <v>1262</v>
      </c>
      <c r="D369" t="s">
        <v>1263</v>
      </c>
      <c r="E369" t="s">
        <v>2121</v>
      </c>
      <c r="F369" t="s">
        <v>1644</v>
      </c>
      <c r="G369" t="s">
        <v>2122</v>
      </c>
      <c r="H369" t="s">
        <v>170</v>
      </c>
    </row>
    <row r="370" spans="1:8" ht="11.25">
      <c r="A370">
        <v>369</v>
      </c>
      <c r="B370" t="s">
        <v>1240</v>
      </c>
      <c r="C370" t="s">
        <v>1264</v>
      </c>
      <c r="D370" t="s">
        <v>1265</v>
      </c>
      <c r="E370" t="s">
        <v>2121</v>
      </c>
      <c r="F370" t="s">
        <v>1644</v>
      </c>
      <c r="G370" t="s">
        <v>2122</v>
      </c>
      <c r="H370" t="s">
        <v>170</v>
      </c>
    </row>
    <row r="371" spans="1:7" ht="11.25">
      <c r="A371">
        <v>370</v>
      </c>
      <c r="B371" t="s">
        <v>1266</v>
      </c>
      <c r="C371" t="s">
        <v>1270</v>
      </c>
      <c r="D371" t="s">
        <v>1271</v>
      </c>
      <c r="E371" t="s">
        <v>2137</v>
      </c>
      <c r="F371" t="s">
        <v>2138</v>
      </c>
      <c r="G371" t="s">
        <v>2139</v>
      </c>
    </row>
    <row r="372" spans="1:8" ht="11.25">
      <c r="A372">
        <v>371</v>
      </c>
      <c r="B372" t="s">
        <v>1266</v>
      </c>
      <c r="C372" t="s">
        <v>1272</v>
      </c>
      <c r="D372" t="s">
        <v>1273</v>
      </c>
      <c r="E372" t="s">
        <v>2140</v>
      </c>
      <c r="F372" t="s">
        <v>2141</v>
      </c>
      <c r="G372" t="s">
        <v>2139</v>
      </c>
      <c r="H372" t="s">
        <v>171</v>
      </c>
    </row>
    <row r="373" spans="1:8" ht="11.25">
      <c r="A373">
        <v>372</v>
      </c>
      <c r="B373" t="s">
        <v>1266</v>
      </c>
      <c r="C373" t="s">
        <v>1274</v>
      </c>
      <c r="D373" t="s">
        <v>1275</v>
      </c>
      <c r="E373" t="s">
        <v>2142</v>
      </c>
      <c r="F373" t="s">
        <v>2143</v>
      </c>
      <c r="G373" t="s">
        <v>2139</v>
      </c>
      <c r="H373" t="s">
        <v>171</v>
      </c>
    </row>
    <row r="374" spans="1:8" ht="11.25">
      <c r="A374">
        <v>373</v>
      </c>
      <c r="B374" t="s">
        <v>1266</v>
      </c>
      <c r="C374" t="s">
        <v>1274</v>
      </c>
      <c r="D374" t="s">
        <v>1275</v>
      </c>
      <c r="E374" t="s">
        <v>2144</v>
      </c>
      <c r="F374" t="s">
        <v>2145</v>
      </c>
      <c r="G374" t="s">
        <v>1593</v>
      </c>
      <c r="H374" t="s">
        <v>171</v>
      </c>
    </row>
    <row r="375" spans="1:8" ht="11.25">
      <c r="A375">
        <v>374</v>
      </c>
      <c r="B375" t="s">
        <v>1266</v>
      </c>
      <c r="C375" t="s">
        <v>1274</v>
      </c>
      <c r="D375" t="s">
        <v>1275</v>
      </c>
      <c r="E375" t="s">
        <v>2146</v>
      </c>
      <c r="F375" t="s">
        <v>2147</v>
      </c>
      <c r="G375" t="s">
        <v>2139</v>
      </c>
      <c r="H375" t="s">
        <v>171</v>
      </c>
    </row>
    <row r="376" spans="1:8" ht="11.25">
      <c r="A376">
        <v>375</v>
      </c>
      <c r="B376" t="s">
        <v>1266</v>
      </c>
      <c r="C376" t="s">
        <v>1278</v>
      </c>
      <c r="D376" t="s">
        <v>1279</v>
      </c>
      <c r="E376" t="s">
        <v>2148</v>
      </c>
      <c r="F376" t="s">
        <v>2149</v>
      </c>
      <c r="G376" t="s">
        <v>2139</v>
      </c>
      <c r="H376" t="s">
        <v>170</v>
      </c>
    </row>
    <row r="377" spans="1:8" ht="11.25">
      <c r="A377">
        <v>376</v>
      </c>
      <c r="B377" t="s">
        <v>1266</v>
      </c>
      <c r="C377" t="s">
        <v>1280</v>
      </c>
      <c r="D377" t="s">
        <v>1281</v>
      </c>
      <c r="E377" t="s">
        <v>2150</v>
      </c>
      <c r="F377" t="s">
        <v>2151</v>
      </c>
      <c r="G377" t="s">
        <v>2139</v>
      </c>
      <c r="H377" t="s">
        <v>170</v>
      </c>
    </row>
    <row r="378" spans="1:8" ht="11.25">
      <c r="A378">
        <v>377</v>
      </c>
      <c r="B378" t="s">
        <v>1266</v>
      </c>
      <c r="C378" t="s">
        <v>1284</v>
      </c>
      <c r="D378" t="s">
        <v>1285</v>
      </c>
      <c r="E378" t="s">
        <v>2152</v>
      </c>
      <c r="F378" t="s">
        <v>2153</v>
      </c>
      <c r="G378" t="s">
        <v>2139</v>
      </c>
      <c r="H378" t="s">
        <v>170</v>
      </c>
    </row>
    <row r="379" spans="1:8" ht="11.25">
      <c r="A379">
        <v>378</v>
      </c>
      <c r="B379" t="s">
        <v>1266</v>
      </c>
      <c r="C379" t="s">
        <v>1286</v>
      </c>
      <c r="D379" t="s">
        <v>1287</v>
      </c>
      <c r="E379" t="s">
        <v>2154</v>
      </c>
      <c r="F379" t="s">
        <v>2155</v>
      </c>
      <c r="G379" t="s">
        <v>2139</v>
      </c>
      <c r="H379" t="s">
        <v>171</v>
      </c>
    </row>
    <row r="380" spans="1:8" ht="11.25">
      <c r="A380">
        <v>379</v>
      </c>
      <c r="B380" t="s">
        <v>1266</v>
      </c>
      <c r="C380" t="s">
        <v>1286</v>
      </c>
      <c r="D380" t="s">
        <v>1287</v>
      </c>
      <c r="E380" t="s">
        <v>2156</v>
      </c>
      <c r="F380" t="s">
        <v>2157</v>
      </c>
      <c r="G380" t="s">
        <v>2139</v>
      </c>
      <c r="H380" t="s">
        <v>170</v>
      </c>
    </row>
    <row r="381" spans="1:8" ht="11.25">
      <c r="A381">
        <v>380</v>
      </c>
      <c r="B381" t="s">
        <v>1266</v>
      </c>
      <c r="C381" t="s">
        <v>1286</v>
      </c>
      <c r="D381" t="s">
        <v>1287</v>
      </c>
      <c r="E381" t="s">
        <v>2158</v>
      </c>
      <c r="F381" t="s">
        <v>2159</v>
      </c>
      <c r="G381" t="s">
        <v>2139</v>
      </c>
      <c r="H381" t="s">
        <v>170</v>
      </c>
    </row>
    <row r="382" spans="1:8" ht="11.25">
      <c r="A382">
        <v>381</v>
      </c>
      <c r="B382" t="s">
        <v>1266</v>
      </c>
      <c r="C382" t="s">
        <v>1286</v>
      </c>
      <c r="D382" t="s">
        <v>1287</v>
      </c>
      <c r="E382" t="s">
        <v>2160</v>
      </c>
      <c r="F382" t="s">
        <v>2161</v>
      </c>
      <c r="G382" t="s">
        <v>2139</v>
      </c>
      <c r="H382" t="s">
        <v>170</v>
      </c>
    </row>
    <row r="383" spans="1:8" ht="11.25">
      <c r="A383">
        <v>382</v>
      </c>
      <c r="B383" t="s">
        <v>1266</v>
      </c>
      <c r="C383" t="s">
        <v>1286</v>
      </c>
      <c r="D383" t="s">
        <v>1287</v>
      </c>
      <c r="E383" t="s">
        <v>1500</v>
      </c>
      <c r="F383" t="s">
        <v>2162</v>
      </c>
      <c r="G383" t="s">
        <v>2139</v>
      </c>
      <c r="H383" t="s">
        <v>171</v>
      </c>
    </row>
    <row r="384" spans="1:8" ht="11.25">
      <c r="A384">
        <v>383</v>
      </c>
      <c r="B384" t="s">
        <v>1288</v>
      </c>
      <c r="C384" t="s">
        <v>1290</v>
      </c>
      <c r="D384" t="s">
        <v>1291</v>
      </c>
      <c r="E384" t="s">
        <v>2163</v>
      </c>
      <c r="F384" t="s">
        <v>2164</v>
      </c>
      <c r="G384" t="s">
        <v>2165</v>
      </c>
      <c r="H384" t="s">
        <v>170</v>
      </c>
    </row>
    <row r="385" spans="1:8" ht="11.25">
      <c r="A385">
        <v>384</v>
      </c>
      <c r="B385" t="s">
        <v>1288</v>
      </c>
      <c r="C385" t="s">
        <v>1290</v>
      </c>
      <c r="D385" t="s">
        <v>1291</v>
      </c>
      <c r="E385" t="s">
        <v>2166</v>
      </c>
      <c r="F385" t="s">
        <v>2167</v>
      </c>
      <c r="G385" t="s">
        <v>2165</v>
      </c>
      <c r="H385" t="s">
        <v>170</v>
      </c>
    </row>
    <row r="386" spans="1:8" ht="11.25">
      <c r="A386">
        <v>385</v>
      </c>
      <c r="B386" t="s">
        <v>1288</v>
      </c>
      <c r="C386" t="s">
        <v>1292</v>
      </c>
      <c r="D386" t="s">
        <v>1293</v>
      </c>
      <c r="E386" t="s">
        <v>2168</v>
      </c>
      <c r="F386" t="s">
        <v>2169</v>
      </c>
      <c r="G386" t="s">
        <v>2165</v>
      </c>
      <c r="H386" t="s">
        <v>171</v>
      </c>
    </row>
    <row r="387" spans="1:8" ht="11.25">
      <c r="A387">
        <v>386</v>
      </c>
      <c r="B387" t="s">
        <v>1288</v>
      </c>
      <c r="C387" t="s">
        <v>1298</v>
      </c>
      <c r="D387" t="s">
        <v>1299</v>
      </c>
      <c r="E387" t="s">
        <v>2022</v>
      </c>
      <c r="F387" t="s">
        <v>2170</v>
      </c>
      <c r="G387" t="s">
        <v>2165</v>
      </c>
      <c r="H387" t="s">
        <v>171</v>
      </c>
    </row>
    <row r="388" spans="1:8" ht="11.25">
      <c r="A388">
        <v>387</v>
      </c>
      <c r="B388" t="s">
        <v>1288</v>
      </c>
      <c r="C388" t="s">
        <v>1303</v>
      </c>
      <c r="D388" t="s">
        <v>1304</v>
      </c>
      <c r="E388" t="s">
        <v>1738</v>
      </c>
      <c r="F388" t="s">
        <v>2171</v>
      </c>
      <c r="G388" t="s">
        <v>2165</v>
      </c>
      <c r="H388" t="s">
        <v>170</v>
      </c>
    </row>
    <row r="389" spans="1:8" ht="11.25">
      <c r="A389">
        <v>388</v>
      </c>
      <c r="B389" t="s">
        <v>1288</v>
      </c>
      <c r="C389" t="s">
        <v>1305</v>
      </c>
      <c r="D389" t="s">
        <v>1306</v>
      </c>
      <c r="E389" t="s">
        <v>2172</v>
      </c>
      <c r="F389" t="s">
        <v>2173</v>
      </c>
      <c r="G389" t="s">
        <v>2165</v>
      </c>
      <c r="H389" t="s">
        <v>170</v>
      </c>
    </row>
    <row r="390" spans="1:8" ht="11.25">
      <c r="A390">
        <v>389</v>
      </c>
      <c r="B390" t="s">
        <v>1288</v>
      </c>
      <c r="C390" t="s">
        <v>1305</v>
      </c>
      <c r="D390" t="s">
        <v>1306</v>
      </c>
      <c r="E390" t="s">
        <v>2174</v>
      </c>
      <c r="F390" t="s">
        <v>2175</v>
      </c>
      <c r="G390" t="s">
        <v>2165</v>
      </c>
      <c r="H390" t="s">
        <v>170</v>
      </c>
    </row>
    <row r="391" spans="1:8" ht="11.25">
      <c r="A391">
        <v>390</v>
      </c>
      <c r="B391" t="s">
        <v>1288</v>
      </c>
      <c r="C391" t="s">
        <v>1307</v>
      </c>
      <c r="D391" t="s">
        <v>1308</v>
      </c>
      <c r="E391" t="s">
        <v>2176</v>
      </c>
      <c r="F391" t="s">
        <v>2177</v>
      </c>
      <c r="G391" t="s">
        <v>2178</v>
      </c>
      <c r="H391" t="s">
        <v>171</v>
      </c>
    </row>
    <row r="392" spans="1:8" ht="11.25">
      <c r="A392">
        <v>391</v>
      </c>
      <c r="B392" t="s">
        <v>1288</v>
      </c>
      <c r="C392" t="s">
        <v>1307</v>
      </c>
      <c r="D392" t="s">
        <v>1308</v>
      </c>
      <c r="E392" t="s">
        <v>1902</v>
      </c>
      <c r="F392" t="s">
        <v>2179</v>
      </c>
      <c r="G392" t="s">
        <v>2178</v>
      </c>
      <c r="H392" t="s">
        <v>171</v>
      </c>
    </row>
    <row r="393" spans="1:8" ht="11.25">
      <c r="A393">
        <v>392</v>
      </c>
      <c r="B393" t="s">
        <v>1288</v>
      </c>
      <c r="C393" t="s">
        <v>1307</v>
      </c>
      <c r="D393" t="s">
        <v>1308</v>
      </c>
      <c r="E393" t="s">
        <v>2180</v>
      </c>
      <c r="F393" t="s">
        <v>1566</v>
      </c>
      <c r="G393" t="s">
        <v>2181</v>
      </c>
      <c r="H393" t="s">
        <v>171</v>
      </c>
    </row>
    <row r="394" spans="1:8" ht="11.25">
      <c r="A394">
        <v>393</v>
      </c>
      <c r="B394" t="s">
        <v>1315</v>
      </c>
      <c r="C394" t="s">
        <v>1319</v>
      </c>
      <c r="D394" t="s">
        <v>1320</v>
      </c>
      <c r="E394" t="s">
        <v>2182</v>
      </c>
      <c r="F394" t="s">
        <v>2183</v>
      </c>
      <c r="G394" t="s">
        <v>2184</v>
      </c>
      <c r="H394" t="s">
        <v>171</v>
      </c>
    </row>
    <row r="395" spans="1:8" ht="11.25">
      <c r="A395">
        <v>394</v>
      </c>
      <c r="B395" t="s">
        <v>1315</v>
      </c>
      <c r="C395" t="s">
        <v>1319</v>
      </c>
      <c r="D395" t="s">
        <v>1320</v>
      </c>
      <c r="E395" t="s">
        <v>2185</v>
      </c>
      <c r="F395" t="s">
        <v>2186</v>
      </c>
      <c r="G395" t="s">
        <v>2184</v>
      </c>
      <c r="H395" t="s">
        <v>171</v>
      </c>
    </row>
    <row r="396" spans="1:8" ht="11.25">
      <c r="A396">
        <v>395</v>
      </c>
      <c r="B396" t="s">
        <v>1315</v>
      </c>
      <c r="C396" t="s">
        <v>1321</v>
      </c>
      <c r="D396" t="s">
        <v>1322</v>
      </c>
      <c r="E396" t="s">
        <v>2182</v>
      </c>
      <c r="F396" t="s">
        <v>2183</v>
      </c>
      <c r="G396" t="s">
        <v>2184</v>
      </c>
      <c r="H396" t="s">
        <v>171</v>
      </c>
    </row>
    <row r="397" spans="1:8" ht="11.25">
      <c r="A397">
        <v>396</v>
      </c>
      <c r="B397" t="s">
        <v>1315</v>
      </c>
      <c r="C397" t="s">
        <v>1321</v>
      </c>
      <c r="D397" t="s">
        <v>1322</v>
      </c>
      <c r="E397" t="s">
        <v>2187</v>
      </c>
      <c r="F397" t="s">
        <v>2188</v>
      </c>
      <c r="G397" t="s">
        <v>2189</v>
      </c>
      <c r="H397" t="s">
        <v>171</v>
      </c>
    </row>
    <row r="398" spans="1:8" ht="11.25">
      <c r="A398">
        <v>397</v>
      </c>
      <c r="B398" t="s">
        <v>1315</v>
      </c>
      <c r="C398" t="s">
        <v>1323</v>
      </c>
      <c r="D398" t="s">
        <v>1324</v>
      </c>
      <c r="E398" t="s">
        <v>2190</v>
      </c>
      <c r="F398" t="s">
        <v>2191</v>
      </c>
      <c r="G398" t="s">
        <v>2184</v>
      </c>
      <c r="H398" t="s">
        <v>171</v>
      </c>
    </row>
    <row r="399" spans="1:8" ht="11.25">
      <c r="A399">
        <v>398</v>
      </c>
      <c r="B399" t="s">
        <v>1315</v>
      </c>
      <c r="C399" t="s">
        <v>1323</v>
      </c>
      <c r="D399" t="s">
        <v>1324</v>
      </c>
      <c r="E399" t="s">
        <v>2192</v>
      </c>
      <c r="F399" t="s">
        <v>2193</v>
      </c>
      <c r="G399" t="s">
        <v>2184</v>
      </c>
      <c r="H399" t="s">
        <v>171</v>
      </c>
    </row>
    <row r="400" spans="1:8" ht="11.25">
      <c r="A400">
        <v>399</v>
      </c>
      <c r="B400" t="s">
        <v>1315</v>
      </c>
      <c r="C400" t="s">
        <v>1325</v>
      </c>
      <c r="D400" t="s">
        <v>1326</v>
      </c>
      <c r="E400" t="s">
        <v>2182</v>
      </c>
      <c r="F400" t="s">
        <v>2183</v>
      </c>
      <c r="G400" t="s">
        <v>2184</v>
      </c>
      <c r="H400" t="s">
        <v>171</v>
      </c>
    </row>
    <row r="401" spans="1:8" ht="11.25">
      <c r="A401">
        <v>400</v>
      </c>
      <c r="B401" t="s">
        <v>1315</v>
      </c>
      <c r="C401" t="s">
        <v>1325</v>
      </c>
      <c r="D401" t="s">
        <v>1326</v>
      </c>
      <c r="E401" t="s">
        <v>2194</v>
      </c>
      <c r="F401" t="s">
        <v>2195</v>
      </c>
      <c r="G401" t="s">
        <v>2184</v>
      </c>
      <c r="H401" t="s">
        <v>171</v>
      </c>
    </row>
    <row r="402" spans="1:8" ht="11.25">
      <c r="A402">
        <v>401</v>
      </c>
      <c r="B402" t="s">
        <v>1315</v>
      </c>
      <c r="C402" t="s">
        <v>1328</v>
      </c>
      <c r="D402" t="s">
        <v>1329</v>
      </c>
      <c r="E402" t="s">
        <v>2182</v>
      </c>
      <c r="F402" t="s">
        <v>2183</v>
      </c>
      <c r="G402" t="s">
        <v>2184</v>
      </c>
      <c r="H402" t="s">
        <v>171</v>
      </c>
    </row>
    <row r="403" spans="1:8" ht="11.25">
      <c r="A403">
        <v>402</v>
      </c>
      <c r="B403" t="s">
        <v>1315</v>
      </c>
      <c r="C403" t="s">
        <v>1330</v>
      </c>
      <c r="D403" t="s">
        <v>1331</v>
      </c>
      <c r="E403" t="s">
        <v>2196</v>
      </c>
      <c r="F403" t="s">
        <v>2197</v>
      </c>
      <c r="G403" t="s">
        <v>2184</v>
      </c>
      <c r="H403" t="s">
        <v>171</v>
      </c>
    </row>
    <row r="404" spans="1:8" ht="11.25">
      <c r="A404">
        <v>403</v>
      </c>
      <c r="B404" t="s">
        <v>1315</v>
      </c>
      <c r="C404" t="s">
        <v>1330</v>
      </c>
      <c r="D404" t="s">
        <v>1331</v>
      </c>
      <c r="E404" t="s">
        <v>2198</v>
      </c>
      <c r="F404" t="s">
        <v>2199</v>
      </c>
      <c r="G404" t="s">
        <v>2184</v>
      </c>
      <c r="H404" t="s">
        <v>171</v>
      </c>
    </row>
    <row r="405" spans="1:8" ht="11.25">
      <c r="A405">
        <v>404</v>
      </c>
      <c r="B405" t="s">
        <v>1315</v>
      </c>
      <c r="C405" t="s">
        <v>1332</v>
      </c>
      <c r="D405" t="s">
        <v>1333</v>
      </c>
      <c r="E405" t="s">
        <v>2200</v>
      </c>
      <c r="F405" t="s">
        <v>2201</v>
      </c>
      <c r="G405" t="s">
        <v>2184</v>
      </c>
      <c r="H405" t="s">
        <v>170</v>
      </c>
    </row>
    <row r="406" spans="1:8" ht="11.25">
      <c r="A406">
        <v>405</v>
      </c>
      <c r="B406" t="s">
        <v>1315</v>
      </c>
      <c r="C406" t="s">
        <v>1334</v>
      </c>
      <c r="D406" t="s">
        <v>1335</v>
      </c>
      <c r="E406" t="s">
        <v>2202</v>
      </c>
      <c r="F406" t="s">
        <v>2203</v>
      </c>
      <c r="G406" t="s">
        <v>2189</v>
      </c>
      <c r="H406" t="s">
        <v>171</v>
      </c>
    </row>
    <row r="407" spans="1:8" ht="11.25">
      <c r="A407">
        <v>406</v>
      </c>
      <c r="B407" t="s">
        <v>1315</v>
      </c>
      <c r="C407" t="s">
        <v>1334</v>
      </c>
      <c r="D407" t="s">
        <v>1335</v>
      </c>
      <c r="E407" t="s">
        <v>2204</v>
      </c>
      <c r="F407" t="s">
        <v>2205</v>
      </c>
      <c r="G407" t="s">
        <v>2184</v>
      </c>
      <c r="H407" t="s">
        <v>171</v>
      </c>
    </row>
    <row r="408" spans="1:8" ht="11.25">
      <c r="A408">
        <v>407</v>
      </c>
      <c r="B408" t="s">
        <v>1315</v>
      </c>
      <c r="C408" t="s">
        <v>1334</v>
      </c>
      <c r="D408" t="s">
        <v>1335</v>
      </c>
      <c r="E408" t="s">
        <v>2206</v>
      </c>
      <c r="F408" t="s">
        <v>2207</v>
      </c>
      <c r="G408" t="s">
        <v>2189</v>
      </c>
      <c r="H408" t="s">
        <v>171</v>
      </c>
    </row>
    <row r="409" spans="1:8" ht="11.25">
      <c r="A409">
        <v>408</v>
      </c>
      <c r="B409" t="s">
        <v>1336</v>
      </c>
      <c r="C409" t="s">
        <v>1119</v>
      </c>
      <c r="D409" t="s">
        <v>1338</v>
      </c>
      <c r="E409" t="s">
        <v>2208</v>
      </c>
      <c r="F409" t="s">
        <v>2209</v>
      </c>
      <c r="G409" t="s">
        <v>2210</v>
      </c>
      <c r="H409" t="s">
        <v>170</v>
      </c>
    </row>
    <row r="410" spans="1:8" ht="11.25">
      <c r="A410">
        <v>409</v>
      </c>
      <c r="B410" t="s">
        <v>1336</v>
      </c>
      <c r="C410" t="s">
        <v>1341</v>
      </c>
      <c r="D410" t="s">
        <v>1342</v>
      </c>
      <c r="E410" t="s">
        <v>2211</v>
      </c>
      <c r="F410" t="s">
        <v>2212</v>
      </c>
      <c r="G410" t="s">
        <v>2210</v>
      </c>
      <c r="H410" t="s">
        <v>170</v>
      </c>
    </row>
    <row r="411" spans="1:8" ht="11.25">
      <c r="A411">
        <v>410</v>
      </c>
      <c r="B411" t="s">
        <v>1336</v>
      </c>
      <c r="C411" t="s">
        <v>1345</v>
      </c>
      <c r="D411" t="s">
        <v>1346</v>
      </c>
      <c r="E411" t="s">
        <v>2213</v>
      </c>
      <c r="F411" t="s">
        <v>2214</v>
      </c>
      <c r="G411" t="s">
        <v>2210</v>
      </c>
      <c r="H411" t="s">
        <v>170</v>
      </c>
    </row>
    <row r="412" spans="1:8" ht="11.25">
      <c r="A412">
        <v>411</v>
      </c>
      <c r="B412" t="s">
        <v>1336</v>
      </c>
      <c r="C412" t="s">
        <v>1347</v>
      </c>
      <c r="D412" t="s">
        <v>1348</v>
      </c>
      <c r="E412" t="s">
        <v>2215</v>
      </c>
      <c r="F412" t="s">
        <v>2216</v>
      </c>
      <c r="G412" t="s">
        <v>2210</v>
      </c>
      <c r="H412" t="s">
        <v>170</v>
      </c>
    </row>
    <row r="413" spans="1:8" ht="11.25">
      <c r="A413">
        <v>412</v>
      </c>
      <c r="B413" t="s">
        <v>1336</v>
      </c>
      <c r="C413" t="s">
        <v>1349</v>
      </c>
      <c r="D413" t="s">
        <v>1350</v>
      </c>
      <c r="E413" t="s">
        <v>2217</v>
      </c>
      <c r="F413" t="s">
        <v>2218</v>
      </c>
      <c r="G413" t="s">
        <v>2210</v>
      </c>
      <c r="H413" t="s">
        <v>170</v>
      </c>
    </row>
    <row r="414" spans="1:8" ht="11.25">
      <c r="A414">
        <v>413</v>
      </c>
      <c r="B414" t="s">
        <v>1336</v>
      </c>
      <c r="C414" t="s">
        <v>1353</v>
      </c>
      <c r="D414" t="s">
        <v>1354</v>
      </c>
      <c r="E414" t="s">
        <v>2219</v>
      </c>
      <c r="F414" t="s">
        <v>2220</v>
      </c>
      <c r="G414" t="s">
        <v>2210</v>
      </c>
      <c r="H414" t="s">
        <v>170</v>
      </c>
    </row>
    <row r="415" spans="1:8" ht="11.25">
      <c r="A415">
        <v>414</v>
      </c>
      <c r="B415" t="s">
        <v>1336</v>
      </c>
      <c r="C415" t="s">
        <v>625</v>
      </c>
      <c r="D415" t="s">
        <v>1355</v>
      </c>
      <c r="E415" t="s">
        <v>2221</v>
      </c>
      <c r="F415" t="s">
        <v>2222</v>
      </c>
      <c r="G415" t="s">
        <v>2210</v>
      </c>
      <c r="H415" t="s">
        <v>171</v>
      </c>
    </row>
    <row r="416" spans="1:8" ht="11.25">
      <c r="A416">
        <v>415</v>
      </c>
      <c r="B416" t="s">
        <v>1336</v>
      </c>
      <c r="C416" t="s">
        <v>625</v>
      </c>
      <c r="D416" t="s">
        <v>1355</v>
      </c>
      <c r="E416" t="s">
        <v>2223</v>
      </c>
      <c r="F416" t="s">
        <v>2224</v>
      </c>
      <c r="G416" t="s">
        <v>2210</v>
      </c>
      <c r="H416" t="s">
        <v>171</v>
      </c>
    </row>
    <row r="417" spans="1:8" ht="11.25">
      <c r="A417">
        <v>416</v>
      </c>
      <c r="B417" t="s">
        <v>1356</v>
      </c>
      <c r="C417" t="s">
        <v>1294</v>
      </c>
      <c r="D417" t="s">
        <v>1359</v>
      </c>
      <c r="E417" t="s">
        <v>2225</v>
      </c>
      <c r="F417" t="s">
        <v>2226</v>
      </c>
      <c r="G417" t="s">
        <v>2227</v>
      </c>
      <c r="H417" t="s">
        <v>170</v>
      </c>
    </row>
    <row r="418" spans="1:8" ht="11.25">
      <c r="A418">
        <v>417</v>
      </c>
      <c r="B418" t="s">
        <v>1356</v>
      </c>
      <c r="C418" t="s">
        <v>1360</v>
      </c>
      <c r="D418" t="s">
        <v>1361</v>
      </c>
      <c r="E418" t="s">
        <v>2228</v>
      </c>
      <c r="F418" t="s">
        <v>2229</v>
      </c>
      <c r="G418" t="s">
        <v>2227</v>
      </c>
      <c r="H418" t="s">
        <v>170</v>
      </c>
    </row>
    <row r="419" spans="1:8" ht="11.25">
      <c r="A419">
        <v>418</v>
      </c>
      <c r="B419" t="s">
        <v>1356</v>
      </c>
      <c r="C419" t="s">
        <v>1362</v>
      </c>
      <c r="D419" t="s">
        <v>1363</v>
      </c>
      <c r="E419" t="s">
        <v>2230</v>
      </c>
      <c r="F419" t="s">
        <v>2231</v>
      </c>
      <c r="G419" t="s">
        <v>2227</v>
      </c>
      <c r="H419" t="s">
        <v>170</v>
      </c>
    </row>
    <row r="420" spans="1:8" ht="11.25">
      <c r="A420">
        <v>419</v>
      </c>
      <c r="B420" t="s">
        <v>1356</v>
      </c>
      <c r="C420" t="s">
        <v>1365</v>
      </c>
      <c r="D420" t="s">
        <v>1366</v>
      </c>
      <c r="E420" t="s">
        <v>2232</v>
      </c>
      <c r="F420" t="s">
        <v>2233</v>
      </c>
      <c r="G420" t="s">
        <v>2227</v>
      </c>
      <c r="H420" t="s">
        <v>170</v>
      </c>
    </row>
    <row r="421" spans="1:8" ht="11.25">
      <c r="A421">
        <v>420</v>
      </c>
      <c r="B421" t="s">
        <v>1356</v>
      </c>
      <c r="C421" t="s">
        <v>1365</v>
      </c>
      <c r="D421" t="s">
        <v>1366</v>
      </c>
      <c r="E421" t="s">
        <v>2234</v>
      </c>
      <c r="F421" t="s">
        <v>2235</v>
      </c>
      <c r="G421" t="s">
        <v>2227</v>
      </c>
      <c r="H421" t="s">
        <v>171</v>
      </c>
    </row>
    <row r="422" spans="1:8" ht="11.25">
      <c r="A422">
        <v>421</v>
      </c>
      <c r="B422" t="s">
        <v>1356</v>
      </c>
      <c r="C422" t="s">
        <v>1365</v>
      </c>
      <c r="D422" t="s">
        <v>1366</v>
      </c>
      <c r="E422" t="s">
        <v>2236</v>
      </c>
      <c r="F422" t="s">
        <v>2237</v>
      </c>
      <c r="G422" t="s">
        <v>2227</v>
      </c>
      <c r="H422" t="s">
        <v>171</v>
      </c>
    </row>
    <row r="423" spans="1:8" ht="11.25">
      <c r="A423">
        <v>422</v>
      </c>
      <c r="B423" t="s">
        <v>1356</v>
      </c>
      <c r="C423" t="s">
        <v>1365</v>
      </c>
      <c r="D423" t="s">
        <v>1366</v>
      </c>
      <c r="E423" t="s">
        <v>2238</v>
      </c>
      <c r="F423" t="s">
        <v>2239</v>
      </c>
      <c r="G423" t="s">
        <v>2227</v>
      </c>
      <c r="H423" t="s">
        <v>170</v>
      </c>
    </row>
    <row r="424" spans="1:8" ht="11.25">
      <c r="A424">
        <v>423</v>
      </c>
      <c r="B424" t="s">
        <v>1356</v>
      </c>
      <c r="C424" t="s">
        <v>1365</v>
      </c>
      <c r="D424" t="s">
        <v>1366</v>
      </c>
      <c r="E424" t="s">
        <v>2240</v>
      </c>
      <c r="F424" t="s">
        <v>2241</v>
      </c>
      <c r="G424" t="s">
        <v>2227</v>
      </c>
      <c r="H424" t="s">
        <v>170</v>
      </c>
    </row>
    <row r="425" spans="1:8" ht="11.25">
      <c r="A425">
        <v>424</v>
      </c>
      <c r="B425" t="s">
        <v>1356</v>
      </c>
      <c r="C425" t="s">
        <v>1373</v>
      </c>
      <c r="D425" t="s">
        <v>1374</v>
      </c>
      <c r="E425" t="s">
        <v>2242</v>
      </c>
      <c r="F425" t="s">
        <v>2243</v>
      </c>
      <c r="G425" t="s">
        <v>2227</v>
      </c>
      <c r="H425" t="s">
        <v>170</v>
      </c>
    </row>
    <row r="426" spans="1:8" ht="11.25">
      <c r="A426">
        <v>425</v>
      </c>
      <c r="B426" t="s">
        <v>1356</v>
      </c>
      <c r="C426" t="s">
        <v>1377</v>
      </c>
      <c r="D426" t="s">
        <v>1378</v>
      </c>
      <c r="E426" t="s">
        <v>2244</v>
      </c>
      <c r="F426" t="s">
        <v>2245</v>
      </c>
      <c r="G426" t="s">
        <v>2227</v>
      </c>
      <c r="H426" t="s">
        <v>170</v>
      </c>
    </row>
    <row r="427" spans="1:8" ht="11.25">
      <c r="A427">
        <v>426</v>
      </c>
      <c r="B427" t="s">
        <v>1356</v>
      </c>
      <c r="C427" t="s">
        <v>1379</v>
      </c>
      <c r="D427" t="s">
        <v>1380</v>
      </c>
      <c r="E427" t="s">
        <v>2246</v>
      </c>
      <c r="F427" t="s">
        <v>2247</v>
      </c>
      <c r="G427" t="s">
        <v>2227</v>
      </c>
      <c r="H427" t="s">
        <v>170</v>
      </c>
    </row>
    <row r="428" spans="1:8" ht="11.25">
      <c r="A428">
        <v>427</v>
      </c>
      <c r="B428" t="s">
        <v>1356</v>
      </c>
      <c r="C428" t="s">
        <v>1382</v>
      </c>
      <c r="D428" t="s">
        <v>1383</v>
      </c>
      <c r="E428" t="s">
        <v>2248</v>
      </c>
      <c r="F428" t="s">
        <v>2249</v>
      </c>
      <c r="G428" t="s">
        <v>2227</v>
      </c>
      <c r="H428" t="s">
        <v>171</v>
      </c>
    </row>
    <row r="429" spans="1:8" ht="11.25">
      <c r="A429">
        <v>428</v>
      </c>
      <c r="B429" t="s">
        <v>1356</v>
      </c>
      <c r="C429" t="s">
        <v>1382</v>
      </c>
      <c r="D429" t="s">
        <v>1383</v>
      </c>
      <c r="E429" t="s">
        <v>2250</v>
      </c>
      <c r="F429" t="s">
        <v>2251</v>
      </c>
      <c r="G429" t="s">
        <v>2227</v>
      </c>
      <c r="H429" t="s">
        <v>170</v>
      </c>
    </row>
    <row r="430" spans="1:8" ht="11.25">
      <c r="A430">
        <v>429</v>
      </c>
      <c r="B430" t="s">
        <v>1356</v>
      </c>
      <c r="C430" t="s">
        <v>1382</v>
      </c>
      <c r="D430" t="s">
        <v>1383</v>
      </c>
      <c r="E430" t="s">
        <v>2252</v>
      </c>
      <c r="F430" t="s">
        <v>2253</v>
      </c>
      <c r="G430" t="s">
        <v>2227</v>
      </c>
      <c r="H430" t="s">
        <v>170</v>
      </c>
    </row>
    <row r="431" spans="1:8" ht="11.25">
      <c r="A431">
        <v>430</v>
      </c>
      <c r="B431" t="s">
        <v>1356</v>
      </c>
      <c r="C431" t="s">
        <v>1382</v>
      </c>
      <c r="D431" t="s">
        <v>1383</v>
      </c>
      <c r="E431" t="s">
        <v>2254</v>
      </c>
      <c r="F431" t="s">
        <v>2255</v>
      </c>
      <c r="G431" t="s">
        <v>2227</v>
      </c>
      <c r="H431" t="s">
        <v>170</v>
      </c>
    </row>
    <row r="432" spans="1:8" ht="11.25">
      <c r="A432">
        <v>431</v>
      </c>
      <c r="B432" t="s">
        <v>1356</v>
      </c>
      <c r="C432" t="s">
        <v>1382</v>
      </c>
      <c r="D432" t="s">
        <v>1383</v>
      </c>
      <c r="E432" t="s">
        <v>2256</v>
      </c>
      <c r="F432" t="s">
        <v>2257</v>
      </c>
      <c r="G432" t="s">
        <v>2227</v>
      </c>
      <c r="H432" t="s">
        <v>170</v>
      </c>
    </row>
    <row r="433" spans="1:8" ht="11.25">
      <c r="A433">
        <v>432</v>
      </c>
      <c r="B433" t="s">
        <v>1356</v>
      </c>
      <c r="C433" t="s">
        <v>1382</v>
      </c>
      <c r="D433" t="s">
        <v>1383</v>
      </c>
      <c r="E433" t="s">
        <v>2258</v>
      </c>
      <c r="F433" t="s">
        <v>2259</v>
      </c>
      <c r="G433" t="s">
        <v>2227</v>
      </c>
      <c r="H433" t="s">
        <v>170</v>
      </c>
    </row>
    <row r="434" spans="1:8" ht="11.25">
      <c r="A434">
        <v>433</v>
      </c>
      <c r="E434" t="s">
        <v>1565</v>
      </c>
      <c r="F434" t="s">
        <v>1566</v>
      </c>
      <c r="G434" t="s">
        <v>2260</v>
      </c>
      <c r="H434" t="s">
        <v>171</v>
      </c>
    </row>
    <row r="435" spans="1:7" ht="11.25">
      <c r="A435">
        <v>434</v>
      </c>
      <c r="E435" t="s">
        <v>2261</v>
      </c>
      <c r="F435" t="s">
        <v>2262</v>
      </c>
      <c r="G435" t="s">
        <v>1553</v>
      </c>
    </row>
    <row r="436" spans="1:8" ht="11.25">
      <c r="A436">
        <v>435</v>
      </c>
      <c r="E436" t="s">
        <v>2263</v>
      </c>
      <c r="F436" t="s">
        <v>2264</v>
      </c>
      <c r="G436" t="s">
        <v>1612</v>
      </c>
      <c r="H436" t="s">
        <v>171</v>
      </c>
    </row>
    <row r="437" spans="1:8" ht="11.25">
      <c r="A437">
        <v>436</v>
      </c>
      <c r="E437" t="s">
        <v>2265</v>
      </c>
      <c r="F437" t="s">
        <v>2266</v>
      </c>
      <c r="G437" t="s">
        <v>1497</v>
      </c>
      <c r="H437" t="s">
        <v>171</v>
      </c>
    </row>
    <row r="438" spans="1:8" ht="11.25">
      <c r="A438">
        <v>437</v>
      </c>
      <c r="E438" t="s">
        <v>2267</v>
      </c>
      <c r="F438" t="s">
        <v>1549</v>
      </c>
      <c r="G438" t="s">
        <v>2268</v>
      </c>
      <c r="H438" t="s">
        <v>171</v>
      </c>
    </row>
    <row r="439" spans="1:8" ht="11.25">
      <c r="A439">
        <v>438</v>
      </c>
      <c r="E439" t="s">
        <v>2269</v>
      </c>
      <c r="F439" t="s">
        <v>1566</v>
      </c>
      <c r="G439" t="s">
        <v>2270</v>
      </c>
      <c r="H439" t="s">
        <v>171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zoomScalePageLayoutView="0" workbookViewId="0" topLeftCell="A1">
      <selection activeCell="H40" sqref="H40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1:R38"/>
  <sheetViews>
    <sheetView showGridLines="0" zoomScalePageLayoutView="0" workbookViewId="0" topLeftCell="C1">
      <selection activeCell="G33" sqref="G33:I37"/>
    </sheetView>
  </sheetViews>
  <sheetFormatPr defaultColWidth="9.140625" defaultRowHeight="11.25"/>
  <cols>
    <col min="1" max="1" width="9.140625" style="77" hidden="1" customWidth="1"/>
    <col min="2" max="2" width="15.140625" style="77" hidden="1" customWidth="1"/>
    <col min="3" max="3" width="4.28125" style="2" customWidth="1"/>
    <col min="4" max="4" width="3.8515625" style="2" customWidth="1"/>
    <col min="5" max="5" width="41.140625" style="2" customWidth="1"/>
    <col min="6" max="6" width="55.2812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77" customWidth="1"/>
    <col min="18" max="18" width="9.140625" style="83" customWidth="1"/>
    <col min="19" max="16384" width="9.140625" style="2" customWidth="1"/>
  </cols>
  <sheetData>
    <row r="1" spans="1:2" ht="12" customHeight="1">
      <c r="A1" s="77" t="str">
        <f>E6</f>
        <v>Наименование регулирующего органа:</v>
      </c>
      <c r="B1" s="77">
        <v>1</v>
      </c>
    </row>
    <row r="2" spans="4:12" ht="12" customHeight="1">
      <c r="D2" s="7"/>
      <c r="E2" s="8"/>
      <c r="F2" s="8"/>
      <c r="G2" s="8"/>
      <c r="H2" s="8"/>
      <c r="I2" s="8"/>
      <c r="J2" s="234" t="str">
        <f>version</f>
        <v>Версия 5.5.1</v>
      </c>
      <c r="K2" s="235"/>
      <c r="L2" s="3"/>
    </row>
    <row r="3" spans="4:17" ht="24.75" customHeight="1">
      <c r="D3" s="13"/>
      <c r="E3" s="236" t="s">
        <v>75</v>
      </c>
      <c r="F3" s="237"/>
      <c r="G3" s="237"/>
      <c r="H3" s="237"/>
      <c r="I3" s="238"/>
      <c r="J3" s="9"/>
      <c r="K3" s="10"/>
      <c r="L3" s="3"/>
      <c r="O3" s="77">
        <v>1</v>
      </c>
      <c r="P3" s="77" t="s">
        <v>135</v>
      </c>
      <c r="Q3" s="77" t="str">
        <f>F5</f>
        <v>Краснодарский край</v>
      </c>
    </row>
    <row r="4" spans="4:17" ht="13.5" thickBot="1">
      <c r="D4" s="13"/>
      <c r="E4" s="6"/>
      <c r="F4" s="11"/>
      <c r="G4" s="11"/>
      <c r="H4" s="11"/>
      <c r="I4" s="11"/>
      <c r="J4" s="11"/>
      <c r="K4" s="12"/>
      <c r="O4" s="77">
        <v>2</v>
      </c>
      <c r="P4" s="77" t="s">
        <v>134</v>
      </c>
      <c r="Q4" s="77" t="str">
        <f>F8</f>
        <v>I квартал</v>
      </c>
    </row>
    <row r="5" spans="4:17" ht="22.5" customHeight="1" thickBot="1">
      <c r="D5" s="13"/>
      <c r="E5" s="130" t="s">
        <v>543</v>
      </c>
      <c r="F5" s="243" t="s">
        <v>391</v>
      </c>
      <c r="G5" s="243"/>
      <c r="H5" s="243"/>
      <c r="I5" s="244"/>
      <c r="J5" s="11"/>
      <c r="K5" s="12"/>
      <c r="O5" s="77">
        <v>3</v>
      </c>
      <c r="P5" s="77" t="s">
        <v>133</v>
      </c>
      <c r="Q5" s="77">
        <f>G8</f>
        <v>2012</v>
      </c>
    </row>
    <row r="6" spans="4:17" ht="27.75" customHeight="1" thickBot="1">
      <c r="D6" s="13"/>
      <c r="E6" s="239" t="s">
        <v>141</v>
      </c>
      <c r="F6" s="240"/>
      <c r="G6" s="241" t="s">
        <v>1445</v>
      </c>
      <c r="H6" s="241"/>
      <c r="I6" s="242"/>
      <c r="J6" s="11"/>
      <c r="K6" s="12"/>
      <c r="O6" s="77">
        <v>4</v>
      </c>
      <c r="P6" s="77" t="s">
        <v>323</v>
      </c>
      <c r="Q6" s="77" t="str">
        <f>mo_n</f>
        <v>Журавское</v>
      </c>
    </row>
    <row r="7" spans="1:17" ht="16.5" customHeight="1" thickBot="1">
      <c r="A7" s="77" t="s">
        <v>547</v>
      </c>
      <c r="B7" s="77" t="s">
        <v>141</v>
      </c>
      <c r="D7" s="13"/>
      <c r="E7" s="18"/>
      <c r="F7" s="90" t="s">
        <v>139</v>
      </c>
      <c r="G7" s="90" t="s">
        <v>140</v>
      </c>
      <c r="H7" s="18"/>
      <c r="I7" s="18"/>
      <c r="J7" s="11"/>
      <c r="K7" s="12"/>
      <c r="O7" s="77">
        <v>5</v>
      </c>
      <c r="P7" s="77" t="s">
        <v>324</v>
      </c>
      <c r="Q7" s="77" t="str">
        <f>oktmo_n</f>
        <v>03621410</v>
      </c>
    </row>
    <row r="8" spans="1:18" s="1" customFormat="1" ht="25.5" customHeight="1" thickBot="1">
      <c r="A8" s="78" t="s">
        <v>329</v>
      </c>
      <c r="B8" s="78" t="s">
        <v>143</v>
      </c>
      <c r="D8" s="13"/>
      <c r="E8" s="99" t="s">
        <v>142</v>
      </c>
      <c r="F8" s="92" t="s">
        <v>503</v>
      </c>
      <c r="G8" s="92">
        <v>2012</v>
      </c>
      <c r="H8" s="101" t="s">
        <v>143</v>
      </c>
      <c r="I8" s="91">
        <v>91</v>
      </c>
      <c r="J8" s="11"/>
      <c r="K8" s="12"/>
      <c r="O8" s="77">
        <v>6</v>
      </c>
      <c r="P8" s="77" t="s">
        <v>325</v>
      </c>
      <c r="Q8" s="78" t="str">
        <f>org_n</f>
        <v>МУП "ЖКХ" Журавского  поселения</v>
      </c>
      <c r="R8" s="84"/>
    </row>
    <row r="9" spans="4:17" ht="25.5" customHeight="1" thickBot="1">
      <c r="D9" s="13"/>
      <c r="E9" s="99" t="s">
        <v>425</v>
      </c>
      <c r="F9" s="91" t="s">
        <v>845</v>
      </c>
      <c r="G9" s="254"/>
      <c r="H9" s="255"/>
      <c r="I9" s="18"/>
      <c r="J9" s="11"/>
      <c r="K9" s="12"/>
      <c r="O9" s="77">
        <v>7</v>
      </c>
      <c r="P9" s="77" t="s">
        <v>326</v>
      </c>
      <c r="Q9" s="77" t="str">
        <f>inn</f>
        <v>2335014760</v>
      </c>
    </row>
    <row r="10" spans="4:17" ht="27" customHeight="1" thickBot="1">
      <c r="D10" s="13"/>
      <c r="E10" s="100" t="s">
        <v>548</v>
      </c>
      <c r="F10" s="94" t="s">
        <v>853</v>
      </c>
      <c r="G10" s="102" t="s">
        <v>546</v>
      </c>
      <c r="H10" s="24" t="s">
        <v>854</v>
      </c>
      <c r="I10" s="11"/>
      <c r="J10" s="11"/>
      <c r="K10" s="12"/>
      <c r="O10" s="77">
        <v>8</v>
      </c>
      <c r="P10" s="78" t="s">
        <v>327</v>
      </c>
      <c r="Q10" s="77" t="str">
        <f>kpp</f>
        <v>233501001</v>
      </c>
    </row>
    <row r="11" spans="4:17" ht="12.75">
      <c r="D11" s="13"/>
      <c r="E11" s="248" t="s">
        <v>549</v>
      </c>
      <c r="F11" s="249"/>
      <c r="G11" s="249"/>
      <c r="H11" s="250"/>
      <c r="I11" s="11"/>
      <c r="J11" s="11"/>
      <c r="K11" s="12"/>
      <c r="O11" s="77">
        <v>9</v>
      </c>
      <c r="P11" s="77" t="s">
        <v>328</v>
      </c>
      <c r="Q11" s="79" t="str">
        <f>org_n&amp;"_INN:"&amp;inn&amp;"_KPP:"&amp;kpp</f>
        <v>МУП "ЖКХ" Журавского  поселения_INN:2335014760_KPP:233501001</v>
      </c>
    </row>
    <row r="12" spans="4:17" ht="51">
      <c r="D12" s="13"/>
      <c r="E12" s="103" t="s">
        <v>505</v>
      </c>
      <c r="F12" s="104" t="s">
        <v>506</v>
      </c>
      <c r="G12" s="105" t="s">
        <v>507</v>
      </c>
      <c r="H12" s="106" t="s">
        <v>544</v>
      </c>
      <c r="I12" s="11"/>
      <c r="J12" s="11"/>
      <c r="K12" s="12"/>
      <c r="O12" s="77">
        <v>10</v>
      </c>
      <c r="P12" s="77" t="s">
        <v>136</v>
      </c>
      <c r="Q12" s="77" t="str">
        <f>vprod</f>
        <v>Водозабор и транспортировка</v>
      </c>
    </row>
    <row r="13" spans="1:17" ht="30.75" customHeight="1" thickBot="1">
      <c r="A13" s="77" t="s">
        <v>330</v>
      </c>
      <c r="B13" s="77" t="s">
        <v>505</v>
      </c>
      <c r="D13" s="13"/>
      <c r="E13" s="19" t="s">
        <v>138</v>
      </c>
      <c r="F13" s="96" t="s">
        <v>1810</v>
      </c>
      <c r="G13" s="97" t="s">
        <v>1811</v>
      </c>
      <c r="H13" s="98" t="s">
        <v>1803</v>
      </c>
      <c r="I13" s="11"/>
      <c r="J13" s="11"/>
      <c r="K13" s="12"/>
      <c r="O13" s="77">
        <v>11</v>
      </c>
      <c r="P13" s="77" t="s">
        <v>1</v>
      </c>
      <c r="Q13" s="77">
        <f>fil</f>
        <v>0</v>
      </c>
    </row>
    <row r="14" spans="4:11" ht="26.25" thickBot="1">
      <c r="D14" s="13"/>
      <c r="E14" s="107" t="s">
        <v>508</v>
      </c>
      <c r="F14" s="93"/>
      <c r="G14" s="108" t="s">
        <v>509</v>
      </c>
      <c r="H14" s="106" t="s">
        <v>510</v>
      </c>
      <c r="I14" s="11"/>
      <c r="J14" s="11"/>
      <c r="K14" s="12"/>
    </row>
    <row r="15" spans="1:11" ht="26.25" thickBot="1">
      <c r="A15" s="77" t="s">
        <v>332</v>
      </c>
      <c r="B15" s="77" t="s">
        <v>333</v>
      </c>
      <c r="D15" s="13"/>
      <c r="E15" s="222" t="s">
        <v>87</v>
      </c>
      <c r="F15" s="223"/>
      <c r="G15" s="21" t="s">
        <v>2271</v>
      </c>
      <c r="H15" s="95"/>
      <c r="I15" s="11"/>
      <c r="J15" s="11"/>
      <c r="K15" s="12"/>
    </row>
    <row r="16" spans="4:11" ht="12" customHeight="1" thickBot="1">
      <c r="D16" s="13"/>
      <c r="E16" s="227" t="s">
        <v>574</v>
      </c>
      <c r="F16" s="227"/>
      <c r="G16" s="87" t="s">
        <v>2271</v>
      </c>
      <c r="H16" s="11"/>
      <c r="I16" s="11"/>
      <c r="J16" s="11"/>
      <c r="K16" s="12"/>
    </row>
    <row r="17" spans="1:11" ht="13.5" customHeight="1" thickBot="1">
      <c r="A17" s="77" t="s">
        <v>334</v>
      </c>
      <c r="B17" s="77" t="str">
        <f>E17</f>
        <v>Организация оказывает услуги более, чем в одном муниципальном образовании:</v>
      </c>
      <c r="D17" s="13"/>
      <c r="E17" s="227" t="s">
        <v>90</v>
      </c>
      <c r="F17" s="227"/>
      <c r="G17" s="87" t="s">
        <v>2271</v>
      </c>
      <c r="H17" s="11"/>
      <c r="I17" s="11"/>
      <c r="J17" s="11"/>
      <c r="K17" s="12"/>
    </row>
    <row r="18" spans="4:11" ht="13.5" customHeight="1" thickBot="1">
      <c r="D18" s="13"/>
      <c r="E18" s="227" t="s">
        <v>93</v>
      </c>
      <c r="F18" s="227"/>
      <c r="G18" s="87" t="s">
        <v>2272</v>
      </c>
      <c r="H18" s="11"/>
      <c r="I18" s="11"/>
      <c r="J18" s="11"/>
      <c r="K18" s="12"/>
    </row>
    <row r="19" spans="1:11" ht="13.5" customHeight="1">
      <c r="A19" s="77" t="s">
        <v>82</v>
      </c>
      <c r="B19" s="77" t="s">
        <v>83</v>
      </c>
      <c r="D19" s="13"/>
      <c r="E19" s="256" t="s">
        <v>91</v>
      </c>
      <c r="F19" s="256"/>
      <c r="G19" s="85" t="s">
        <v>533</v>
      </c>
      <c r="H19" s="11"/>
      <c r="I19" s="11"/>
      <c r="J19" s="11"/>
      <c r="K19" s="12"/>
    </row>
    <row r="20" spans="1:11" ht="12.75" customHeight="1" thickBot="1">
      <c r="A20" s="77" t="s">
        <v>331</v>
      </c>
      <c r="B20" s="77" t="s">
        <v>81</v>
      </c>
      <c r="D20" s="13"/>
      <c r="E20" s="228" t="s">
        <v>92</v>
      </c>
      <c r="F20" s="228"/>
      <c r="G20" s="86" t="s">
        <v>533</v>
      </c>
      <c r="H20" s="11"/>
      <c r="I20" s="11"/>
      <c r="J20" s="11"/>
      <c r="K20" s="12"/>
    </row>
    <row r="21" spans="1:11" ht="15" customHeight="1" thickBot="1">
      <c r="A21" s="77" t="s">
        <v>335</v>
      </c>
      <c r="B21" s="77" t="str">
        <f>E21</f>
        <v>Почтовый адрес:</v>
      </c>
      <c r="D21" s="13"/>
      <c r="E21" s="229" t="s">
        <v>550</v>
      </c>
      <c r="F21" s="230"/>
      <c r="G21" s="245" t="s">
        <v>2273</v>
      </c>
      <c r="H21" s="246"/>
      <c r="I21" s="247"/>
      <c r="J21" s="74"/>
      <c r="K21" s="12"/>
    </row>
    <row r="22" spans="1:11" ht="12.75" customHeight="1">
      <c r="A22" s="77" t="s">
        <v>336</v>
      </c>
      <c r="B22" s="77" t="str">
        <f>E22&amp;" "&amp;F22</f>
        <v>Ответственный сотрудник от уполномоченного органа регулирования субъекта РФ: Фамилия Имя Отчество</v>
      </c>
      <c r="D22" s="13"/>
      <c r="E22" s="224" t="s">
        <v>118</v>
      </c>
      <c r="F22" s="109" t="s">
        <v>512</v>
      </c>
      <c r="G22" s="231" t="s">
        <v>2274</v>
      </c>
      <c r="H22" s="232"/>
      <c r="I22" s="233"/>
      <c r="J22" s="75"/>
      <c r="K22" s="12"/>
    </row>
    <row r="23" spans="1:11" ht="12.75" customHeight="1">
      <c r="A23" s="77" t="s">
        <v>337</v>
      </c>
      <c r="B23" s="77" t="str">
        <f>E22&amp;" "&amp;F23</f>
        <v>Ответственный сотрудник от уполномоченного органа регулирования субъекта РФ: Должность</v>
      </c>
      <c r="D23" s="13"/>
      <c r="E23" s="225"/>
      <c r="F23" s="110" t="s">
        <v>513</v>
      </c>
      <c r="G23" s="231" t="s">
        <v>2275</v>
      </c>
      <c r="H23" s="232"/>
      <c r="I23" s="233"/>
      <c r="J23" s="75"/>
      <c r="K23" s="12"/>
    </row>
    <row r="24" spans="1:11" ht="13.5" customHeight="1">
      <c r="A24" s="77" t="s">
        <v>338</v>
      </c>
      <c r="B24" s="77" t="str">
        <f>E22&amp;" "&amp;F24</f>
        <v>Ответственный сотрудник от уполномоченного органа регулирования субъекта РФ: (код) телефон</v>
      </c>
      <c r="D24" s="13"/>
      <c r="E24" s="225"/>
      <c r="F24" s="110" t="s">
        <v>514</v>
      </c>
      <c r="G24" s="231">
        <v>2622704</v>
      </c>
      <c r="H24" s="232"/>
      <c r="I24" s="233"/>
      <c r="J24" s="75"/>
      <c r="K24" s="12"/>
    </row>
    <row r="25" spans="1:11" ht="14.25" customHeight="1" thickBot="1">
      <c r="A25" s="77" t="s">
        <v>339</v>
      </c>
      <c r="B25" s="77" t="str">
        <f>E22&amp;" "&amp;F25</f>
        <v>Ответственный сотрудник от уполномоченного органа регулирования субъекта РФ: e-mail:</v>
      </c>
      <c r="D25" s="13"/>
      <c r="E25" s="226"/>
      <c r="F25" s="111" t="s">
        <v>534</v>
      </c>
      <c r="G25" s="251" t="s">
        <v>2276</v>
      </c>
      <c r="H25" s="252"/>
      <c r="I25" s="253"/>
      <c r="J25" s="75"/>
      <c r="K25" s="12"/>
    </row>
    <row r="26" spans="4:11" ht="13.5" thickBot="1">
      <c r="D26" s="13"/>
      <c r="E26" s="17"/>
      <c r="F26" s="17"/>
      <c r="G26" s="23"/>
      <c r="H26" s="23"/>
      <c r="I26" s="23"/>
      <c r="J26" s="23"/>
      <c r="K26" s="12"/>
    </row>
    <row r="27" spans="1:11" ht="12.75" customHeight="1" thickBot="1">
      <c r="A27" s="77" t="s">
        <v>340</v>
      </c>
      <c r="B27" s="77" t="str">
        <f>E27</f>
        <v>Почтовый адрес:</v>
      </c>
      <c r="D27" s="13"/>
      <c r="E27" s="229" t="s">
        <v>550</v>
      </c>
      <c r="F27" s="230"/>
      <c r="G27" s="245" t="s">
        <v>2277</v>
      </c>
      <c r="H27" s="246"/>
      <c r="I27" s="247"/>
      <c r="J27" s="74"/>
      <c r="K27" s="12"/>
    </row>
    <row r="28" spans="1:11" ht="12.75" customHeight="1">
      <c r="A28" s="77" t="s">
        <v>341</v>
      </c>
      <c r="B28" s="77" t="str">
        <f>E28&amp;" "&amp;F28</f>
        <v>Ответственный сотрудник от органа регулирования муниципального образования: Фамилия Имя Отчество</v>
      </c>
      <c r="D28" s="13"/>
      <c r="E28" s="224" t="s">
        <v>119</v>
      </c>
      <c r="F28" s="109" t="s">
        <v>512</v>
      </c>
      <c r="G28" s="231" t="s">
        <v>2278</v>
      </c>
      <c r="H28" s="232"/>
      <c r="I28" s="233"/>
      <c r="J28" s="75"/>
      <c r="K28" s="12"/>
    </row>
    <row r="29" spans="1:11" ht="12.75" customHeight="1">
      <c r="A29" s="77" t="s">
        <v>342</v>
      </c>
      <c r="B29" s="77" t="str">
        <f>E28&amp;" "&amp;F29</f>
        <v>Ответственный сотрудник от органа регулирования муниципального образования: Должность</v>
      </c>
      <c r="D29" s="13"/>
      <c r="E29" s="225"/>
      <c r="F29" s="110" t="s">
        <v>513</v>
      </c>
      <c r="G29" s="231" t="s">
        <v>2279</v>
      </c>
      <c r="H29" s="232"/>
      <c r="I29" s="233"/>
      <c r="J29" s="75"/>
      <c r="K29" s="12"/>
    </row>
    <row r="30" spans="1:11" ht="12.75" customHeight="1">
      <c r="A30" s="77" t="s">
        <v>343</v>
      </c>
      <c r="B30" s="77" t="str">
        <f>E28&amp;" "&amp;F30</f>
        <v>Ответственный сотрудник от органа регулирования муниципального образования: (код) телефон</v>
      </c>
      <c r="D30" s="13"/>
      <c r="E30" s="225"/>
      <c r="F30" s="110" t="s">
        <v>514</v>
      </c>
      <c r="G30" s="231">
        <v>886125141</v>
      </c>
      <c r="H30" s="232"/>
      <c r="I30" s="233"/>
      <c r="J30" s="75"/>
      <c r="K30" s="12"/>
    </row>
    <row r="31" spans="1:11" ht="12.75" customHeight="1" thickBot="1">
      <c r="A31" s="77" t="s">
        <v>344</v>
      </c>
      <c r="B31" s="77" t="str">
        <f>E28&amp;" "&amp;F31</f>
        <v>Ответственный сотрудник от органа регулирования муниципального образования: e-mail:</v>
      </c>
      <c r="D31" s="13"/>
      <c r="E31" s="226"/>
      <c r="F31" s="111" t="s">
        <v>534</v>
      </c>
      <c r="G31" s="251" t="s">
        <v>2280</v>
      </c>
      <c r="H31" s="252"/>
      <c r="I31" s="253"/>
      <c r="J31" s="75"/>
      <c r="K31" s="12"/>
    </row>
    <row r="32" spans="4:11" ht="13.5" thickBot="1">
      <c r="D32" s="13"/>
      <c r="E32" s="11"/>
      <c r="F32" s="11"/>
      <c r="G32" s="11"/>
      <c r="H32" s="11"/>
      <c r="I32" s="11"/>
      <c r="J32" s="11"/>
      <c r="K32" s="12"/>
    </row>
    <row r="33" spans="1:11" ht="12.75" customHeight="1" thickBot="1">
      <c r="A33" s="77" t="s">
        <v>345</v>
      </c>
      <c r="B33" s="77" t="str">
        <f>E33</f>
        <v>Почтовый адрес:</v>
      </c>
      <c r="D33" s="13"/>
      <c r="E33" s="229" t="s">
        <v>550</v>
      </c>
      <c r="F33" s="230"/>
      <c r="G33" s="257" t="s">
        <v>2281</v>
      </c>
      <c r="H33" s="246"/>
      <c r="I33" s="247"/>
      <c r="J33" s="74"/>
      <c r="K33" s="12"/>
    </row>
    <row r="34" spans="1:11" ht="12.75" customHeight="1">
      <c r="A34" s="77" t="s">
        <v>261</v>
      </c>
      <c r="B34" s="77" t="str">
        <f>E34&amp;" "&amp;F34</f>
        <v>Ответственный за предоставление информации (от регулируемой организации): Фамилия Имя Отчество</v>
      </c>
      <c r="D34" s="13"/>
      <c r="E34" s="224" t="s">
        <v>535</v>
      </c>
      <c r="F34" s="109" t="s">
        <v>512</v>
      </c>
      <c r="G34" s="231" t="s">
        <v>2282</v>
      </c>
      <c r="H34" s="232"/>
      <c r="I34" s="233"/>
      <c r="J34" s="75"/>
      <c r="K34" s="12"/>
    </row>
    <row r="35" spans="1:11" ht="12" customHeight="1">
      <c r="A35" s="77" t="s">
        <v>262</v>
      </c>
      <c r="B35" s="77" t="str">
        <f>E34&amp;" "&amp;F35</f>
        <v>Ответственный за предоставление информации (от регулируемой организации): Должность</v>
      </c>
      <c r="D35" s="13"/>
      <c r="E35" s="225"/>
      <c r="F35" s="110" t="s">
        <v>513</v>
      </c>
      <c r="G35" s="231" t="s">
        <v>2283</v>
      </c>
      <c r="H35" s="232"/>
      <c r="I35" s="233"/>
      <c r="J35" s="75"/>
      <c r="K35" s="12"/>
    </row>
    <row r="36" spans="1:11" ht="11.25" customHeight="1">
      <c r="A36" s="77" t="s">
        <v>263</v>
      </c>
      <c r="B36" s="77" t="str">
        <f>E34&amp;" "&amp;F36</f>
        <v>Ответственный за предоставление информации (от регулируемой организации): (код) телефон</v>
      </c>
      <c r="D36" s="13"/>
      <c r="E36" s="225"/>
      <c r="F36" s="110" t="s">
        <v>514</v>
      </c>
      <c r="G36" s="231" t="s">
        <v>2284</v>
      </c>
      <c r="H36" s="232"/>
      <c r="I36" s="233"/>
      <c r="J36" s="75"/>
      <c r="K36" s="12"/>
    </row>
    <row r="37" spans="1:11" ht="12.75" customHeight="1" thickBot="1">
      <c r="A37" s="77" t="s">
        <v>264</v>
      </c>
      <c r="B37" s="77" t="str">
        <f>E34&amp;" "&amp;F37</f>
        <v>Ответственный за предоставление информации (от регулируемой организации): e-mail:</v>
      </c>
      <c r="D37" s="13"/>
      <c r="E37" s="226"/>
      <c r="F37" s="111" t="s">
        <v>534</v>
      </c>
      <c r="G37" s="251" t="s">
        <v>2280</v>
      </c>
      <c r="H37" s="252"/>
      <c r="I37" s="253"/>
      <c r="J37" s="75"/>
      <c r="K37" s="12"/>
    </row>
    <row r="38" spans="4:11" ht="12.75">
      <c r="D38" s="15"/>
      <c r="E38" s="16"/>
      <c r="F38" s="16"/>
      <c r="G38" s="16"/>
      <c r="H38" s="16"/>
      <c r="I38" s="16"/>
      <c r="J38" s="16"/>
      <c r="K38" s="14"/>
    </row>
  </sheetData>
  <sheetProtection password="FA9C" sheet="1" objects="1" scenarios="1" formatColumns="0" formatRows="0"/>
  <protectedRanges>
    <protectedRange sqref="E13" name="Диапазон1"/>
  </protectedRanges>
  <mergeCells count="34">
    <mergeCell ref="G9:H9"/>
    <mergeCell ref="E34:E37"/>
    <mergeCell ref="G34:I34"/>
    <mergeCell ref="G35:I35"/>
    <mergeCell ref="G36:I36"/>
    <mergeCell ref="G37:I37"/>
    <mergeCell ref="G29:I29"/>
    <mergeCell ref="G27:I27"/>
    <mergeCell ref="E19:F19"/>
    <mergeCell ref="G33:I33"/>
    <mergeCell ref="E33:F33"/>
    <mergeCell ref="G31:I31"/>
    <mergeCell ref="G25:I25"/>
    <mergeCell ref="G28:I28"/>
    <mergeCell ref="E27:F27"/>
    <mergeCell ref="E28:E31"/>
    <mergeCell ref="G30:I30"/>
    <mergeCell ref="G24:I24"/>
    <mergeCell ref="G23:I23"/>
    <mergeCell ref="J2:K2"/>
    <mergeCell ref="E3:I3"/>
    <mergeCell ref="E6:F6"/>
    <mergeCell ref="G6:I6"/>
    <mergeCell ref="F5:I5"/>
    <mergeCell ref="G22:I22"/>
    <mergeCell ref="G21:I21"/>
    <mergeCell ref="E11:H11"/>
    <mergeCell ref="E15:F15"/>
    <mergeCell ref="E22:E25"/>
    <mergeCell ref="E17:F17"/>
    <mergeCell ref="E20:F20"/>
    <mergeCell ref="E18:F18"/>
    <mergeCell ref="E21:F21"/>
    <mergeCell ref="E16:F16"/>
  </mergeCells>
  <dataValidations count="14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:G17">
      <formula1>"да,нет"</formula1>
    </dataValidation>
    <dataValidation errorStyle="warning" type="list" allowBlank="1" showInputMessage="1" showErrorMessage="1" promptTitle="Ввод" prompt="7-8 символов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H10">
      <formula1>OKTMO_LIST1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9:G20">
      <formula1>"Да,Нет"</formula1>
    </dataValidation>
    <dataValidation type="list" allowBlank="1" showInputMessage="1" showErrorMessage="1" sqref="G18">
      <formula1>"Питьевая,Техническая"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F10">
      <formula1>MO_LIST_21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A1:Q91"/>
  <sheetViews>
    <sheetView showGridLines="0" zoomScaleSheetLayoutView="100" zoomScalePageLayoutView="0" workbookViewId="0" topLeftCell="C52">
      <selection activeCell="F88" sqref="F88:F89"/>
    </sheetView>
  </sheetViews>
  <sheetFormatPr defaultColWidth="8.7109375" defaultRowHeight="11.25"/>
  <cols>
    <col min="1" max="1" width="9.421875" style="44" hidden="1" customWidth="1"/>
    <col min="2" max="2" width="12.8515625" style="42" hidden="1" customWidth="1"/>
    <col min="3" max="3" width="5.421875" style="47" customWidth="1"/>
    <col min="4" max="4" width="7.8515625" style="46" customWidth="1"/>
    <col min="5" max="5" width="96.28125" style="47" customWidth="1"/>
    <col min="6" max="6" width="40.00390625" style="49" customWidth="1"/>
    <col min="7" max="7" width="11.00390625" style="47" customWidth="1"/>
    <col min="8" max="8" width="6.00390625" style="44" customWidth="1"/>
    <col min="9" max="9" width="8.7109375" style="42" customWidth="1"/>
    <col min="10" max="14" width="8.7109375" style="47" customWidth="1"/>
    <col min="15" max="17" width="8.7109375" style="42" customWidth="1"/>
    <col min="18" max="16384" width="8.7109375" style="47" customWidth="1"/>
  </cols>
  <sheetData>
    <row r="1" spans="1:7" ht="56.25" hidden="1">
      <c r="A1" s="41" t="str">
        <f>Справочники!E6</f>
        <v>Наименование регулирующего органа:</v>
      </c>
      <c r="B1" s="52" t="str">
        <f>mo_n</f>
        <v>Журавское</v>
      </c>
      <c r="C1" s="42"/>
      <c r="D1" s="43"/>
      <c r="E1" s="42"/>
      <c r="F1" s="53"/>
      <c r="G1" s="53"/>
    </row>
    <row r="2" spans="1:7" ht="11.25" hidden="1">
      <c r="A2" s="41"/>
      <c r="B2" s="52" t="str">
        <f>oktmo_n</f>
        <v>03621410</v>
      </c>
      <c r="C2" s="42"/>
      <c r="D2" s="43"/>
      <c r="E2" s="42"/>
      <c r="F2" s="53"/>
      <c r="G2" s="53"/>
    </row>
    <row r="3" spans="1:17" ht="38.25" hidden="1">
      <c r="A3" s="41" t="str">
        <f>Справочники!F8</f>
        <v>I квартал</v>
      </c>
      <c r="C3" s="42"/>
      <c r="D3" s="43"/>
      <c r="E3" s="42"/>
      <c r="F3" s="53"/>
      <c r="G3" s="53"/>
      <c r="O3" s="77">
        <v>1</v>
      </c>
      <c r="P3" s="77" t="s">
        <v>135</v>
      </c>
      <c r="Q3" s="77" t="str">
        <f>Справочники!F5</f>
        <v>Краснодарский край</v>
      </c>
    </row>
    <row r="4" spans="1:17" ht="25.5" hidden="1">
      <c r="A4" s="41">
        <f>Справочники!G8</f>
        <v>2012</v>
      </c>
      <c r="C4" s="42"/>
      <c r="D4" s="43"/>
      <c r="E4" s="42"/>
      <c r="F4" s="53"/>
      <c r="G4" s="53"/>
      <c r="O4" s="77">
        <v>2</v>
      </c>
      <c r="P4" s="77" t="s">
        <v>134</v>
      </c>
      <c r="Q4" s="77" t="str">
        <f>Справочники!F8</f>
        <v>I квартал</v>
      </c>
    </row>
    <row r="5" spans="1:17" ht="67.5" hidden="1">
      <c r="A5" s="41" t="str">
        <f>org_n</f>
        <v>МУП "ЖКХ" Журавского  поселения</v>
      </c>
      <c r="B5" s="42">
        <f>fil</f>
        <v>0</v>
      </c>
      <c r="C5" s="42"/>
      <c r="D5" s="43"/>
      <c r="E5" s="42"/>
      <c r="F5" s="53"/>
      <c r="G5" s="53"/>
      <c r="O5" s="77">
        <v>3</v>
      </c>
      <c r="P5" s="77" t="s">
        <v>133</v>
      </c>
      <c r="Q5" s="77">
        <f>Справочники!G8</f>
        <v>2012</v>
      </c>
    </row>
    <row r="6" spans="1:17" ht="25.5" hidden="1">
      <c r="A6" s="41" t="str">
        <f>inn</f>
        <v>2335014760</v>
      </c>
      <c r="B6" s="42" t="str">
        <f>kpp</f>
        <v>233501001</v>
      </c>
      <c r="C6" s="42"/>
      <c r="D6" s="43"/>
      <c r="E6" s="42"/>
      <c r="F6" s="54"/>
      <c r="G6" s="54"/>
      <c r="O6" s="77">
        <v>4</v>
      </c>
      <c r="P6" s="77" t="s">
        <v>323</v>
      </c>
      <c r="Q6" s="77" t="str">
        <f>mo_n</f>
        <v>Журавское</v>
      </c>
    </row>
    <row r="7" spans="1:17" ht="12.75" customHeight="1">
      <c r="A7" s="41"/>
      <c r="C7" s="45"/>
      <c r="F7" s="258" t="s">
        <v>144</v>
      </c>
      <c r="G7" s="156"/>
      <c r="O7" s="77">
        <v>5</v>
      </c>
      <c r="P7" s="77" t="s">
        <v>324</v>
      </c>
      <c r="Q7" s="77" t="str">
        <f>oktmo_n</f>
        <v>03621410</v>
      </c>
    </row>
    <row r="8" spans="1:17" ht="63.75">
      <c r="A8" s="41"/>
      <c r="C8" s="45"/>
      <c r="F8" s="259"/>
      <c r="G8" s="156"/>
      <c r="O8" s="77">
        <v>6</v>
      </c>
      <c r="P8" s="77" t="s">
        <v>325</v>
      </c>
      <c r="Q8" s="78" t="str">
        <f>org_n</f>
        <v>МУП "ЖКХ" Журавского  поселения</v>
      </c>
    </row>
    <row r="9" spans="1:17" ht="25.5">
      <c r="A9" s="41"/>
      <c r="C9" s="45"/>
      <c r="F9" s="259"/>
      <c r="G9" s="156"/>
      <c r="O9" s="77">
        <v>7</v>
      </c>
      <c r="P9" s="77" t="s">
        <v>326</v>
      </c>
      <c r="Q9" s="77" t="str">
        <f>inn</f>
        <v>2335014760</v>
      </c>
    </row>
    <row r="10" spans="6:17" ht="12" customHeight="1">
      <c r="F10" s="259"/>
      <c r="G10" s="156"/>
      <c r="O10" s="77">
        <v>8</v>
      </c>
      <c r="P10" s="78" t="s">
        <v>327</v>
      </c>
      <c r="Q10" s="77" t="str">
        <f>kpp</f>
        <v>233501001</v>
      </c>
    </row>
    <row r="11" spans="6:17" ht="12" customHeight="1">
      <c r="F11" s="260"/>
      <c r="G11" s="156"/>
      <c r="O11" s="77">
        <v>9</v>
      </c>
      <c r="P11" s="77" t="s">
        <v>328</v>
      </c>
      <c r="Q11" s="79" t="str">
        <f>org_n&amp;"_INN:"&amp;inn&amp;"_KPP:"&amp;kpp</f>
        <v>МУП "ЖКХ" Журавского  поселения_INN:2335014760_KPP:233501001</v>
      </c>
    </row>
    <row r="12" spans="15:17" ht="12" customHeight="1">
      <c r="O12" s="77">
        <v>10</v>
      </c>
      <c r="P12" s="77" t="s">
        <v>136</v>
      </c>
      <c r="Q12" s="77" t="str">
        <f>vprod</f>
        <v>Водозабор и транспортировка</v>
      </c>
    </row>
    <row r="13" spans="3:17" ht="12.75">
      <c r="C13" s="69"/>
      <c r="D13" s="50"/>
      <c r="E13" s="69"/>
      <c r="F13" s="51"/>
      <c r="G13" s="69"/>
      <c r="O13" s="77">
        <v>11</v>
      </c>
      <c r="P13" s="77" t="s">
        <v>1</v>
      </c>
      <c r="Q13" s="77">
        <f>fil</f>
        <v>0</v>
      </c>
    </row>
    <row r="14" spans="3:7" ht="14.25" customHeight="1">
      <c r="C14" s="69"/>
      <c r="D14" s="265" t="str">
        <f>"Отчетные данные о выполнении производственной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производственной программы организацией, оказывающих услуги водоснабжения за I квартал 2012 года</v>
      </c>
      <c r="E14" s="266"/>
      <c r="F14" s="267"/>
      <c r="G14" s="69"/>
    </row>
    <row r="15" spans="3:7" ht="15" customHeight="1">
      <c r="C15" s="69"/>
      <c r="D15" s="268" t="str">
        <f>"Муниципальное образование: "&amp;IF(B1="","",B1)</f>
        <v>Муниципальное образование: Журавское</v>
      </c>
      <c r="E15" s="269"/>
      <c r="F15" s="270"/>
      <c r="G15" s="69"/>
    </row>
    <row r="16" spans="3:7" ht="15" customHeight="1">
      <c r="C16" s="69"/>
      <c r="D16" s="262" t="str">
        <f>"Название организации: "&amp;IF(B5=0,A5,A5&amp;" ("&amp;B5&amp;")")</f>
        <v>Название организации: МУП "ЖКХ" Журавского  поселения</v>
      </c>
      <c r="E16" s="263"/>
      <c r="F16" s="264"/>
      <c r="G16" s="69"/>
    </row>
    <row r="17" spans="3:7" ht="13.5" customHeight="1">
      <c r="C17" s="69"/>
      <c r="D17" s="50"/>
      <c r="E17" s="26"/>
      <c r="F17" s="51"/>
      <c r="G17" s="69"/>
    </row>
    <row r="18" spans="3:7" ht="30" customHeight="1" thickBot="1">
      <c r="C18" s="69"/>
      <c r="D18" s="143" t="s">
        <v>145</v>
      </c>
      <c r="E18" s="144" t="s">
        <v>146</v>
      </c>
      <c r="F18" s="145" t="s">
        <v>147</v>
      </c>
      <c r="G18" s="69"/>
    </row>
    <row r="19" spans="3:7" ht="12" customHeight="1">
      <c r="C19" s="69"/>
      <c r="D19" s="131">
        <v>1</v>
      </c>
      <c r="E19" s="132">
        <v>2</v>
      </c>
      <c r="F19" s="131">
        <v>3</v>
      </c>
      <c r="G19" s="69"/>
    </row>
    <row r="20" spans="3:7" ht="17.25" customHeight="1">
      <c r="C20" s="69"/>
      <c r="D20" s="274" t="s">
        <v>405</v>
      </c>
      <c r="E20" s="275"/>
      <c r="F20" s="276"/>
      <c r="G20" s="69"/>
    </row>
    <row r="21" spans="1:7" ht="14.25" customHeight="1">
      <c r="A21" s="44" t="s">
        <v>265</v>
      </c>
      <c r="B21" s="80" t="str">
        <f>$D$20&amp;" "&amp;E21</f>
        <v>1.1.Обеспечение объемов производства товаров (оказания услуг) Объем производства товаров и услуг (тыс.куб. м)</v>
      </c>
      <c r="C21" s="142">
        <v>1</v>
      </c>
      <c r="D21" s="146" t="s">
        <v>148</v>
      </c>
      <c r="E21" s="147" t="s">
        <v>417</v>
      </c>
      <c r="F21" s="133">
        <v>31.5</v>
      </c>
      <c r="G21" s="69"/>
    </row>
    <row r="22" spans="1:7" ht="14.25" customHeight="1">
      <c r="A22" s="44" t="s">
        <v>266</v>
      </c>
      <c r="B22" s="80" t="str">
        <f aca="true" t="shared" si="0" ref="B22:B40">$D$20&amp;" "&amp;E22</f>
        <v>1.1.Обеспечение объемов производства товаров (оказания услуг) Объем воды, отпущенной всем потребителям (тыс.куб.м)</v>
      </c>
      <c r="C22" s="142">
        <v>1</v>
      </c>
      <c r="D22" s="277" t="s">
        <v>149</v>
      </c>
      <c r="E22" s="148" t="s">
        <v>150</v>
      </c>
      <c r="F22" s="134">
        <f>SUM(F23:F26)</f>
        <v>23.900000000000002</v>
      </c>
      <c r="G22" s="69"/>
    </row>
    <row r="23" spans="1:7" ht="14.25" customHeight="1">
      <c r="A23" s="44" t="s">
        <v>267</v>
      </c>
      <c r="B23" s="80" t="str">
        <f t="shared" si="0"/>
        <v>1.1.Обеспечение объемов производства товаров (оказания услуг)    в т.ч.    - населению</v>
      </c>
      <c r="C23" s="142">
        <v>1</v>
      </c>
      <c r="D23" s="278"/>
      <c r="E23" s="149" t="s">
        <v>132</v>
      </c>
      <c r="F23" s="133">
        <v>21.3</v>
      </c>
      <c r="G23" s="69"/>
    </row>
    <row r="24" spans="1:7" ht="14.25" customHeight="1">
      <c r="A24" s="44" t="s">
        <v>268</v>
      </c>
      <c r="B24" s="80" t="str">
        <f t="shared" si="0"/>
        <v>1.1.Обеспечение объемов производства товаров (оказания услуг)                - бюджетным организациям</v>
      </c>
      <c r="C24" s="142">
        <v>1</v>
      </c>
      <c r="D24" s="278"/>
      <c r="E24" s="149" t="s">
        <v>2</v>
      </c>
      <c r="F24" s="133">
        <v>0.6</v>
      </c>
      <c r="G24" s="69"/>
    </row>
    <row r="25" spans="1:7" ht="14.25" customHeight="1">
      <c r="A25" s="44" t="s">
        <v>269</v>
      </c>
      <c r="B25" s="80" t="str">
        <f t="shared" si="0"/>
        <v>1.1.Обеспечение объемов производства товаров (оказания услуг)                - прочим потребителям</v>
      </c>
      <c r="C25" s="142">
        <v>1</v>
      </c>
      <c r="D25" s="278"/>
      <c r="E25" s="149" t="s">
        <v>3</v>
      </c>
      <c r="F25" s="133">
        <v>2</v>
      </c>
      <c r="G25" s="69"/>
    </row>
    <row r="26" spans="1:7" ht="14.25" customHeight="1">
      <c r="A26" s="44" t="s">
        <v>94</v>
      </c>
      <c r="B26" s="80" t="str">
        <f>$D$20&amp;" "&amp;E26</f>
        <v>1.1.Обеспечение объемов производства товаров (оказания услуг) Справочно: отпуск воды "технического качества", не прошедшую очистку (по всем группам потребителей)</v>
      </c>
      <c r="C26" s="142">
        <v>1</v>
      </c>
      <c r="D26" s="279"/>
      <c r="E26" s="150" t="s">
        <v>250</v>
      </c>
      <c r="F26" s="133">
        <v>0</v>
      </c>
      <c r="G26" s="69"/>
    </row>
    <row r="27" spans="1:7" ht="14.25" customHeight="1">
      <c r="A27" s="44" t="s">
        <v>270</v>
      </c>
      <c r="B27" s="80" t="str">
        <f t="shared" si="0"/>
        <v>1.1.Обеспечение объемов производства товаров (оказания услуг)    Объем потерь (тыс.куб.м)</v>
      </c>
      <c r="C27" s="142">
        <v>1</v>
      </c>
      <c r="D27" s="277" t="s">
        <v>4</v>
      </c>
      <c r="E27" s="149" t="s">
        <v>5</v>
      </c>
      <c r="F27" s="134">
        <f>F28-F22</f>
        <v>7.599999999999998</v>
      </c>
      <c r="G27" s="69"/>
    </row>
    <row r="28" spans="1:7" ht="14.25" customHeight="1">
      <c r="A28" s="44" t="s">
        <v>271</v>
      </c>
      <c r="B28" s="80" t="str">
        <f t="shared" si="0"/>
        <v>1.1.Обеспечение объемов производства товаров (оказания услуг)    Объем отпуска в сеть (тыс.куб.м)</v>
      </c>
      <c r="C28" s="142">
        <v>1</v>
      </c>
      <c r="D28" s="278"/>
      <c r="E28" s="149" t="s">
        <v>6</v>
      </c>
      <c r="F28" s="133">
        <v>31.5</v>
      </c>
      <c r="G28" s="69"/>
    </row>
    <row r="29" spans="1:7" ht="14.25" customHeight="1">
      <c r="A29" s="44" t="s">
        <v>272</v>
      </c>
      <c r="B29" s="80" t="str">
        <f t="shared" si="0"/>
        <v>1.1.Обеспечение объемов производства товаров (оказания услуг) Уровень потерь (%)</v>
      </c>
      <c r="C29" s="142">
        <v>1</v>
      </c>
      <c r="D29" s="278"/>
      <c r="E29" s="148" t="s">
        <v>7</v>
      </c>
      <c r="F29" s="135">
        <f>IF(F28=0,0,F27/F28)</f>
        <v>0.2412698412698412</v>
      </c>
      <c r="G29" s="69"/>
    </row>
    <row r="30" spans="1:7" ht="14.25" customHeight="1">
      <c r="A30" s="44" t="s">
        <v>258</v>
      </c>
      <c r="B30" s="80" t="str">
        <f>$D$20&amp;" расходы на собственные технологические нужды системы водоснабжения (тыс. куб. м)"</f>
        <v>1.1.Обеспечение объемов производства товаров (оказания услуг) расходы на собственные технологические нужды системы водоснабжения (тыс. куб. м)</v>
      </c>
      <c r="C30" s="142">
        <v>1</v>
      </c>
      <c r="D30" s="278"/>
      <c r="E30" s="151" t="s">
        <v>173</v>
      </c>
      <c r="F30" s="133">
        <v>0</v>
      </c>
      <c r="G30" s="69"/>
    </row>
    <row r="31" spans="1:7" ht="14.25" customHeight="1">
      <c r="A31" s="44" t="s">
        <v>259</v>
      </c>
      <c r="B31" s="80" t="str">
        <f>$D$20&amp;" расходы воды на хозяйственно-бытовые нужды (тыс.куб.м)"</f>
        <v>1.1.Обеспечение объемов производства товаров (оказания услуг) расходы воды на хозяйственно-бытовые нужды (тыс.куб.м)</v>
      </c>
      <c r="C31" s="142">
        <v>1</v>
      </c>
      <c r="D31" s="279"/>
      <c r="E31" s="151" t="s">
        <v>318</v>
      </c>
      <c r="F31" s="133">
        <v>0</v>
      </c>
      <c r="G31" s="69"/>
    </row>
    <row r="32" spans="1:7" ht="14.25" customHeight="1">
      <c r="A32" s="44" t="s">
        <v>273</v>
      </c>
      <c r="B32" s="80" t="str">
        <f t="shared" si="0"/>
        <v>1.1.Обеспечение объемов производства товаров (оказания услуг)    Протяженность сетей (всех видов в однотрубном представлении), (км)</v>
      </c>
      <c r="C32" s="142">
        <v>1</v>
      </c>
      <c r="D32" s="261" t="s">
        <v>8</v>
      </c>
      <c r="E32" s="149" t="s">
        <v>346</v>
      </c>
      <c r="F32" s="133">
        <v>56.9</v>
      </c>
      <c r="G32" s="69"/>
    </row>
    <row r="33" spans="1:7" ht="14.25" customHeight="1">
      <c r="A33" s="44" t="s">
        <v>274</v>
      </c>
      <c r="B33" s="80" t="str">
        <f t="shared" si="0"/>
        <v>1.1.Обеспечение объемов производства товаров (оказания услуг)    Справочно:         диаметр от 50мм до 250мм, (км)</v>
      </c>
      <c r="C33" s="142">
        <v>1</v>
      </c>
      <c r="D33" s="261"/>
      <c r="E33" s="152" t="s">
        <v>117</v>
      </c>
      <c r="F33" s="133">
        <v>56.9</v>
      </c>
      <c r="G33" s="69"/>
    </row>
    <row r="34" spans="1:7" ht="14.25" customHeight="1">
      <c r="A34" s="44" t="s">
        <v>275</v>
      </c>
      <c r="B34" s="80" t="str">
        <f t="shared" si="0"/>
        <v>1.1.Обеспечение объемов производства товаров (оказания услуг)                             диаметр от 250мм до 500мм, (км)</v>
      </c>
      <c r="C34" s="142">
        <v>1</v>
      </c>
      <c r="D34" s="261"/>
      <c r="E34" s="152" t="s">
        <v>88</v>
      </c>
      <c r="F34" s="133">
        <v>0</v>
      </c>
      <c r="G34" s="69"/>
    </row>
    <row r="35" spans="1:7" ht="14.25" customHeight="1">
      <c r="A35" s="44" t="s">
        <v>276</v>
      </c>
      <c r="B35" s="80" t="str">
        <f t="shared" si="0"/>
        <v>1.1.Обеспечение объемов производства товаров (оказания услуг)                             диаметр от 500мм до 1000мм, (км)</v>
      </c>
      <c r="C35" s="142">
        <v>1</v>
      </c>
      <c r="D35" s="261"/>
      <c r="E35" s="152" t="s">
        <v>89</v>
      </c>
      <c r="F35" s="133">
        <v>0</v>
      </c>
      <c r="G35" s="69"/>
    </row>
    <row r="36" spans="1:7" ht="14.25" customHeight="1">
      <c r="A36" s="44" t="s">
        <v>277</v>
      </c>
      <c r="B36" s="80" t="str">
        <f t="shared" si="0"/>
        <v>1.1.Обеспечение объемов производства товаров (оказания услуг)                             диаметр от 1000мм, (км)</v>
      </c>
      <c r="C36" s="142">
        <v>1</v>
      </c>
      <c r="D36" s="261"/>
      <c r="E36" s="152" t="s">
        <v>9</v>
      </c>
      <c r="F36" s="133">
        <v>0</v>
      </c>
      <c r="G36" s="69"/>
    </row>
    <row r="37" spans="1:7" ht="27" customHeight="1">
      <c r="A37" s="44" t="s">
        <v>260</v>
      </c>
      <c r="B37" s="80" t="str">
        <f>$D$20&amp;" количество колодцев/автономных водоразборных колонок (для нецентрализованного водоснабжения)"</f>
        <v>1.1.Обеспечение объемов производства товаров (оказания услуг) количество колодцев/автономных водоразборных колонок (для нецентрализованного водоснабжения)</v>
      </c>
      <c r="C37" s="142">
        <v>1</v>
      </c>
      <c r="D37" s="261"/>
      <c r="E37" s="153" t="s">
        <v>434</v>
      </c>
      <c r="F37" s="136">
        <v>0</v>
      </c>
      <c r="G37" s="69"/>
    </row>
    <row r="38" spans="1:7" ht="14.25" customHeight="1">
      <c r="A38" s="44" t="s">
        <v>278</v>
      </c>
      <c r="B38" s="80" t="str">
        <f t="shared" si="0"/>
        <v>1.1.Обеспечение объемов производства товаров (оказания услуг) Коэффициент потерь (куб. м/км)</v>
      </c>
      <c r="C38" s="142">
        <v>1</v>
      </c>
      <c r="D38" s="261"/>
      <c r="E38" s="148" t="s">
        <v>10</v>
      </c>
      <c r="F38" s="134">
        <f>IF(F32=0,0,F27/F32*1000)</f>
        <v>133.56766256590504</v>
      </c>
      <c r="G38" s="69"/>
    </row>
    <row r="39" spans="1:7" ht="14.25" customHeight="1">
      <c r="A39" s="44" t="s">
        <v>279</v>
      </c>
      <c r="B39" s="80" t="str">
        <f t="shared" si="0"/>
        <v>1.1.Обеспечение объемов производства товаров (оказания услуг) Удельное водопотребление (куб.м/чел)</v>
      </c>
      <c r="C39" s="142">
        <v>1</v>
      </c>
      <c r="D39" s="261" t="s">
        <v>11</v>
      </c>
      <c r="E39" s="148" t="s">
        <v>12</v>
      </c>
      <c r="F39" s="134">
        <f>IF(F40=0,0,F23/F40*1000)</f>
        <v>8.151549942594718</v>
      </c>
      <c r="G39" s="69"/>
    </row>
    <row r="40" spans="1:7" ht="14.25" customHeight="1">
      <c r="A40" s="44" t="s">
        <v>280</v>
      </c>
      <c r="B40" s="80" t="str">
        <f t="shared" si="0"/>
        <v>1.1.Обеспечение объемов производства товаров (оказания услуг)    Численность населения, пользующихся услугами данной организации (чел.)</v>
      </c>
      <c r="C40" s="142">
        <v>1</v>
      </c>
      <c r="D40" s="261"/>
      <c r="E40" s="149" t="s">
        <v>13</v>
      </c>
      <c r="F40" s="136">
        <v>2613</v>
      </c>
      <c r="G40" s="69"/>
    </row>
    <row r="41" spans="3:7" ht="18" customHeight="1">
      <c r="C41" s="142">
        <v>1</v>
      </c>
      <c r="D41" s="271" t="s">
        <v>406</v>
      </c>
      <c r="E41" s="272"/>
      <c r="F41" s="273"/>
      <c r="G41" s="69"/>
    </row>
    <row r="42" spans="1:8" ht="14.25" customHeight="1">
      <c r="A42" s="44" t="s">
        <v>281</v>
      </c>
      <c r="B42" s="80" t="str">
        <f>$D$41&amp;" "&amp;E42</f>
        <v>1.2.Качество производимых товаров (оказываемых услуг) Наличие контроля качества товаров и услуг (%)</v>
      </c>
      <c r="C42" s="142">
        <v>1</v>
      </c>
      <c r="D42" s="261" t="s">
        <v>14</v>
      </c>
      <c r="E42" s="147" t="s">
        <v>15</v>
      </c>
      <c r="F42" s="135">
        <f>IF((H42*(IF(F49=0,0,F44/F49)))+(H42*(IF(F50=0,0,F45/F50)))+(H42*(IF(F51=0,0,F46/F51)))+(H42*(IF(F52=0,0,F47/F52)))&gt;100%,100%,(H42*(IF(F49=0,0,F44/F49)))+(H42*(IF(F50=0,0,F45/F50)))+(H42*(IF(F51=0,0,F46/F51)))+(H42*(IF(F52=0,0,F47/F52))))</f>
        <v>1</v>
      </c>
      <c r="G42" s="69"/>
      <c r="H42" s="44">
        <f>IF(SUM(H44:H47)&gt;0,1/SUM(H44:H47),0)</f>
        <v>1</v>
      </c>
    </row>
    <row r="43" spans="1:7" ht="24.75" customHeight="1">
      <c r="A43" s="44" t="s">
        <v>176</v>
      </c>
      <c r="B43" s="80" t="str">
        <f aca="true" t="shared" si="1" ref="B43:B60">$D$41&amp;" "&amp;E43</f>
        <v>1.2.Качество производимых товаров (оказываемых услуг)    Фактическое количество произведенных анализов проб на системах коммунальной инфраструктуры                               водоснабжения (ед.), в том числе:</v>
      </c>
      <c r="C43" s="142">
        <v>1</v>
      </c>
      <c r="D43" s="261"/>
      <c r="E43" s="152" t="s">
        <v>120</v>
      </c>
      <c r="F43" s="155"/>
      <c r="G43" s="69"/>
    </row>
    <row r="44" spans="1:8" ht="14.25" customHeight="1">
      <c r="A44" s="44" t="s">
        <v>177</v>
      </c>
      <c r="B44" s="80" t="str">
        <f t="shared" si="1"/>
        <v>1.2.Качество производимых товаров (оказываемых услуг)     -в местах водозабора (ед.)</v>
      </c>
      <c r="C44" s="142">
        <v>1</v>
      </c>
      <c r="D44" s="261"/>
      <c r="E44" s="152" t="s">
        <v>16</v>
      </c>
      <c r="F44" s="136">
        <v>0</v>
      </c>
      <c r="G44" s="69"/>
      <c r="H44" s="44">
        <f>IF(F44=0,0,1)</f>
        <v>0</v>
      </c>
    </row>
    <row r="45" spans="1:8" ht="14.25" customHeight="1">
      <c r="A45" s="44" t="s">
        <v>178</v>
      </c>
      <c r="B45" s="80" t="str">
        <f t="shared" si="1"/>
        <v>1.2.Качество производимых товаров (оказываемых услуг)     -перед поступлением в распределительную сеть (ед.)</v>
      </c>
      <c r="C45" s="142">
        <v>1</v>
      </c>
      <c r="D45" s="261"/>
      <c r="E45" s="152" t="s">
        <v>17</v>
      </c>
      <c r="F45" s="136">
        <v>0</v>
      </c>
      <c r="G45" s="69"/>
      <c r="H45" s="44">
        <f>IF(F45=0,0,1)</f>
        <v>0</v>
      </c>
    </row>
    <row r="46" spans="1:8" ht="14.25" customHeight="1">
      <c r="A46" s="44" t="s">
        <v>179</v>
      </c>
      <c r="B46" s="80" t="str">
        <f t="shared" si="1"/>
        <v>1.2.Качество производимых товаров (оказываемых услуг)     -в точках водоразбора наружной сети (ед.)</v>
      </c>
      <c r="C46" s="142">
        <v>1</v>
      </c>
      <c r="D46" s="261"/>
      <c r="E46" s="152" t="s">
        <v>18</v>
      </c>
      <c r="F46" s="136">
        <v>0</v>
      </c>
      <c r="G46" s="69"/>
      <c r="H46" s="44">
        <f>IF(F46=0,0,1)</f>
        <v>0</v>
      </c>
    </row>
    <row r="47" spans="1:8" ht="14.25" customHeight="1">
      <c r="A47" s="44" t="s">
        <v>180</v>
      </c>
      <c r="B47" s="80" t="str">
        <f t="shared" si="1"/>
        <v>1.2.Качество производимых товаров (оказываемых услуг)     -в точках водоразбора внутренней сети (ед.)</v>
      </c>
      <c r="C47" s="142">
        <v>1</v>
      </c>
      <c r="D47" s="261"/>
      <c r="E47" s="152" t="s">
        <v>19</v>
      </c>
      <c r="F47" s="136">
        <v>30</v>
      </c>
      <c r="G47" s="69"/>
      <c r="H47" s="44">
        <f>IF(F47=0,0,1)</f>
        <v>1</v>
      </c>
    </row>
    <row r="48" spans="1:7" ht="24.75" customHeight="1">
      <c r="A48" s="44" t="s">
        <v>181</v>
      </c>
      <c r="B48" s="80" t="str">
        <f t="shared" si="1"/>
        <v>1.2.Качество производимых товаров (оказываемых услуг)    Нормативное количество произведенных анализов проб на системах коммунальной инфраструктуры водоснабжения (ед.), в том числе:</v>
      </c>
      <c r="C48" s="142">
        <v>1</v>
      </c>
      <c r="D48" s="261"/>
      <c r="E48" s="152" t="s">
        <v>151</v>
      </c>
      <c r="F48" s="155"/>
      <c r="G48" s="69"/>
    </row>
    <row r="49" spans="1:7" ht="14.25" customHeight="1">
      <c r="A49" s="44" t="s">
        <v>182</v>
      </c>
      <c r="B49" s="80" t="str">
        <f t="shared" si="1"/>
        <v>1.2.Качество производимых товаров (оказываемых услуг)     -в местах водозабора (ед.)</v>
      </c>
      <c r="C49" s="142">
        <v>1</v>
      </c>
      <c r="D49" s="261"/>
      <c r="E49" s="152" t="s">
        <v>16</v>
      </c>
      <c r="F49" s="136">
        <v>0</v>
      </c>
      <c r="G49" s="69"/>
    </row>
    <row r="50" spans="1:7" ht="14.25" customHeight="1">
      <c r="A50" s="44" t="s">
        <v>183</v>
      </c>
      <c r="B50" s="80" t="str">
        <f t="shared" si="1"/>
        <v>1.2.Качество производимых товаров (оказываемых услуг)     -перед поступлением в распределительную сеть (ед.)</v>
      </c>
      <c r="C50" s="142">
        <v>1</v>
      </c>
      <c r="D50" s="261"/>
      <c r="E50" s="152" t="s">
        <v>17</v>
      </c>
      <c r="F50" s="136">
        <v>0</v>
      </c>
      <c r="G50" s="69"/>
    </row>
    <row r="51" spans="1:7" ht="14.25" customHeight="1">
      <c r="A51" s="44" t="s">
        <v>184</v>
      </c>
      <c r="B51" s="80" t="str">
        <f t="shared" si="1"/>
        <v>1.2.Качество производимых товаров (оказываемых услуг)     -в точках водоразбора наружной сети (ед.)</v>
      </c>
      <c r="C51" s="142">
        <v>1</v>
      </c>
      <c r="D51" s="261"/>
      <c r="E51" s="152" t="s">
        <v>18</v>
      </c>
      <c r="F51" s="136">
        <v>0</v>
      </c>
      <c r="G51" s="69"/>
    </row>
    <row r="52" spans="1:7" ht="14.25" customHeight="1">
      <c r="A52" s="44" t="s">
        <v>185</v>
      </c>
      <c r="B52" s="80" t="str">
        <f t="shared" si="1"/>
        <v>1.2.Качество производимых товаров (оказываемых услуг)     -в точках водоразбора внутренней сети (ед.)</v>
      </c>
      <c r="C52" s="142">
        <v>1</v>
      </c>
      <c r="D52" s="261"/>
      <c r="E52" s="152" t="s">
        <v>19</v>
      </c>
      <c r="F52" s="136">
        <v>30</v>
      </c>
      <c r="G52" s="69"/>
    </row>
    <row r="53" spans="1:8" ht="14.25" customHeight="1">
      <c r="A53" s="44" t="s">
        <v>186</v>
      </c>
      <c r="B53" s="80" t="str">
        <f t="shared" si="1"/>
        <v>1.2.Качество производимых товаров (оказываемых услуг) Соответствие качества товаров и услуг установленным требованиям (%)</v>
      </c>
      <c r="C53" s="142">
        <v>1</v>
      </c>
      <c r="D53" s="261" t="s">
        <v>20</v>
      </c>
      <c r="E53" s="147" t="s">
        <v>69</v>
      </c>
      <c r="F53" s="135">
        <f>IF((H53*(IF(F44=0,0,F55/F44)))+(H53*(IF(F45=0,0,F56/F45)))+(H53*(IF(F46=0,0,F57/F46)))+(H53*(IF(F47=0,0,F58/F47)))&gt;100%,100%,(H53*(IF(F44=0,0,F55/F44)))+(H53*(IF(F45=0,0,F56/F45)))+(H53*(IF(F46=0,0,F57/F46)))+(H53*(IF(F47=0,0,F58/F47))))</f>
        <v>1</v>
      </c>
      <c r="G53" s="69"/>
      <c r="H53" s="44">
        <f>IF(SUM(H55:H58)&gt;0,1/SUM(H55:H58),0)</f>
        <v>1</v>
      </c>
    </row>
    <row r="54" spans="1:7" ht="14.25" customHeight="1">
      <c r="A54" s="44" t="s">
        <v>187</v>
      </c>
      <c r="B54" s="80" t="str">
        <f t="shared" si="1"/>
        <v>1.2.Качество производимых товаров (оказываемых услуг)    Количество проб, соответствующих нормативам (ед.), в том числе:</v>
      </c>
      <c r="C54" s="142">
        <v>1</v>
      </c>
      <c r="D54" s="261"/>
      <c r="E54" s="152" t="s">
        <v>152</v>
      </c>
      <c r="F54" s="137"/>
      <c r="G54" s="69"/>
    </row>
    <row r="55" spans="1:8" ht="14.25" customHeight="1">
      <c r="A55" s="44" t="s">
        <v>188</v>
      </c>
      <c r="B55" s="80" t="str">
        <f t="shared" si="1"/>
        <v>1.2.Качество производимых товаров (оказываемых услуг)     -в местах водозабора (ед.)</v>
      </c>
      <c r="C55" s="142">
        <v>1</v>
      </c>
      <c r="D55" s="261"/>
      <c r="E55" s="152" t="s">
        <v>16</v>
      </c>
      <c r="F55" s="136">
        <v>0</v>
      </c>
      <c r="G55" s="69"/>
      <c r="H55" s="44">
        <f>IF(F55=0,0,1)</f>
        <v>0</v>
      </c>
    </row>
    <row r="56" spans="1:8" ht="14.25" customHeight="1">
      <c r="A56" s="44" t="s">
        <v>189</v>
      </c>
      <c r="B56" s="80" t="str">
        <f t="shared" si="1"/>
        <v>1.2.Качество производимых товаров (оказываемых услуг)     -перед поступлением в распределительную сеть (ед.)</v>
      </c>
      <c r="C56" s="142">
        <v>1</v>
      </c>
      <c r="D56" s="261"/>
      <c r="E56" s="152" t="s">
        <v>17</v>
      </c>
      <c r="F56" s="136">
        <v>0</v>
      </c>
      <c r="G56" s="69"/>
      <c r="H56" s="44">
        <f>IF(F56=0,0,1)</f>
        <v>0</v>
      </c>
    </row>
    <row r="57" spans="1:8" ht="14.25" customHeight="1">
      <c r="A57" s="44" t="s">
        <v>190</v>
      </c>
      <c r="B57" s="80" t="str">
        <f t="shared" si="1"/>
        <v>1.2.Качество производимых товаров (оказываемых услуг)     -в точках водоразбора наружной сети (ед.)</v>
      </c>
      <c r="C57" s="142">
        <v>1</v>
      </c>
      <c r="D57" s="261"/>
      <c r="E57" s="152" t="s">
        <v>18</v>
      </c>
      <c r="F57" s="136">
        <v>0</v>
      </c>
      <c r="G57" s="69"/>
      <c r="H57" s="44">
        <f>IF(F57=0,0,1)</f>
        <v>0</v>
      </c>
    </row>
    <row r="58" spans="1:8" ht="14.25" customHeight="1">
      <c r="A58" s="44" t="s">
        <v>191</v>
      </c>
      <c r="B58" s="80" t="str">
        <f t="shared" si="1"/>
        <v>1.2.Качество производимых товаров (оказываемых услуг)     -в точках водоразбора внутренней сети (ед.)</v>
      </c>
      <c r="C58" s="142">
        <v>1</v>
      </c>
      <c r="D58" s="261"/>
      <c r="E58" s="152" t="s">
        <v>19</v>
      </c>
      <c r="F58" s="136">
        <v>30</v>
      </c>
      <c r="G58" s="69"/>
      <c r="H58" s="44">
        <f>IF(F58=0,0,1)</f>
        <v>1</v>
      </c>
    </row>
    <row r="59" spans="1:7" ht="14.25" customHeight="1">
      <c r="A59" s="44" t="s">
        <v>192</v>
      </c>
      <c r="B59" s="80" t="str">
        <f t="shared" si="1"/>
        <v>1.2.Качество производимых товаров (оказываемых услуг) Продолжительность (бесперебойность) поставки товаров и услуг (час./день)</v>
      </c>
      <c r="C59" s="142">
        <v>1</v>
      </c>
      <c r="D59" s="261" t="s">
        <v>96</v>
      </c>
      <c r="E59" s="147" t="s">
        <v>97</v>
      </c>
      <c r="F59" s="138">
        <f>IF(Справочники!I8=0,0,F60/Справочники!I8)</f>
        <v>23.89010989010989</v>
      </c>
      <c r="G59" s="69"/>
    </row>
    <row r="60" spans="1:7" ht="14.25" customHeight="1">
      <c r="A60" s="44" t="s">
        <v>193</v>
      </c>
      <c r="B60" s="80" t="str">
        <f t="shared" si="1"/>
        <v>1.2.Качество производимых товаров (оказываемых услуг)    Количество часов предоставления услуг в отчетном периоде (часов)</v>
      </c>
      <c r="C60" s="142">
        <v>1</v>
      </c>
      <c r="D60" s="261"/>
      <c r="E60" s="152" t="s">
        <v>153</v>
      </c>
      <c r="F60" s="136">
        <v>2174</v>
      </c>
      <c r="G60" s="69"/>
    </row>
    <row r="61" spans="3:7" ht="18" customHeight="1">
      <c r="C61" s="142">
        <v>1</v>
      </c>
      <c r="D61" s="271" t="s">
        <v>407</v>
      </c>
      <c r="E61" s="272"/>
      <c r="F61" s="273"/>
      <c r="G61" s="69"/>
    </row>
    <row r="62" spans="1:7" ht="14.25" customHeight="1">
      <c r="A62" s="44" t="s">
        <v>194</v>
      </c>
      <c r="B62" s="80" t="str">
        <f>$D$61&amp;" "&amp;E62</f>
        <v>1.3.Надежность снабжения потребителей товарами (услугами) Аварийность систем коммунальной инфраструктуры (ед./км)</v>
      </c>
      <c r="C62" s="142">
        <v>1</v>
      </c>
      <c r="D62" s="261" t="s">
        <v>98</v>
      </c>
      <c r="E62" s="147" t="s">
        <v>99</v>
      </c>
      <c r="F62" s="139">
        <f>IF(F32=0,0,F63/F32)</f>
        <v>0.40421792618629176</v>
      </c>
      <c r="G62" s="69"/>
    </row>
    <row r="63" spans="1:7" ht="14.25" customHeight="1">
      <c r="A63" s="44" t="s">
        <v>195</v>
      </c>
      <c r="B63" s="80" t="str">
        <f aca="true" t="shared" si="2" ref="B63:B85">$D$61&amp;" "&amp;E63</f>
        <v>1.3.Надежность снабжения потребителей товарами (услугами)    Количество аварий на системах коммунальной инфраструктуры (ед.)</v>
      </c>
      <c r="C63" s="142">
        <v>1</v>
      </c>
      <c r="D63" s="261"/>
      <c r="E63" s="152" t="s">
        <v>154</v>
      </c>
      <c r="F63" s="136">
        <v>23</v>
      </c>
      <c r="G63" s="69"/>
    </row>
    <row r="64" spans="1:7" ht="14.25" customHeight="1">
      <c r="A64" s="44" t="s">
        <v>196</v>
      </c>
      <c r="B64" s="80" t="str">
        <f t="shared" si="2"/>
        <v>1.3.Надежность снабжения потребителей товарами (услугами) Износ систем коммунальной инфраструктуры (%), в том числе:</v>
      </c>
      <c r="C64" s="142">
        <v>1</v>
      </c>
      <c r="D64" s="261" t="s">
        <v>100</v>
      </c>
      <c r="E64" s="147" t="s">
        <v>101</v>
      </c>
      <c r="F64" s="135">
        <f>IF(SUM(I65:I67)=0,0,AVERAGE(I65:I67))</f>
        <v>0.8295454545454546</v>
      </c>
      <c r="G64" s="69"/>
    </row>
    <row r="65" spans="1:9" ht="14.25" customHeight="1">
      <c r="A65" s="44" t="s">
        <v>197</v>
      </c>
      <c r="B65" s="80" t="str">
        <f t="shared" si="2"/>
        <v>1.3.Надежность снабжения потребителей товарами (услугами)              -оборудование водозаборов</v>
      </c>
      <c r="C65" s="142">
        <v>1</v>
      </c>
      <c r="D65" s="261"/>
      <c r="E65" s="152" t="s">
        <v>102</v>
      </c>
      <c r="F65" s="135">
        <f>IF((F77+F69)=0,0,F69/(F77+F69))</f>
        <v>0.75</v>
      </c>
      <c r="G65" s="69"/>
      <c r="I65" s="42">
        <f>IF(F65&gt;0,F65,"")</f>
        <v>0.75</v>
      </c>
    </row>
    <row r="66" spans="1:9" ht="14.25" customHeight="1">
      <c r="A66" s="44" t="s">
        <v>198</v>
      </c>
      <c r="B66" s="80" t="str">
        <f t="shared" si="2"/>
        <v>1.3.Надежность снабжения потребителей товарами (услугами)              -оборудование системы очистки воды </v>
      </c>
      <c r="C66" s="142">
        <v>1</v>
      </c>
      <c r="D66" s="261"/>
      <c r="E66" s="152" t="s">
        <v>103</v>
      </c>
      <c r="F66" s="135">
        <f>IF((F78+F70)=0,0,F70/(F78+F70))</f>
        <v>0</v>
      </c>
      <c r="G66" s="69"/>
      <c r="I66" s="42">
        <f>IF(F66&gt;0,F66,"")</f>
      </c>
    </row>
    <row r="67" spans="1:9" ht="14.25" customHeight="1">
      <c r="A67" s="44" t="s">
        <v>199</v>
      </c>
      <c r="B67" s="80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67" s="142">
        <v>1</v>
      </c>
      <c r="D67" s="261"/>
      <c r="E67" s="152" t="s">
        <v>104</v>
      </c>
      <c r="F67" s="135">
        <f>IF((F79+F71)=0,0,F71/(F79+F71))</f>
        <v>0.9090909090909091</v>
      </c>
      <c r="G67" s="69"/>
      <c r="I67" s="42">
        <f>IF(F67&gt;0,F67,"")</f>
        <v>0.9090909090909091</v>
      </c>
    </row>
    <row r="68" spans="1:7" ht="14.25" customHeight="1">
      <c r="A68" s="44" t="s">
        <v>200</v>
      </c>
      <c r="B68" s="80" t="str">
        <f t="shared" si="2"/>
        <v>1.3.Надежность снабжения потребителей товарами (услугами)    Фактический срок службы оборудования (лет), в том числе:</v>
      </c>
      <c r="C68" s="142">
        <v>1</v>
      </c>
      <c r="D68" s="261"/>
      <c r="E68" s="152" t="s">
        <v>155</v>
      </c>
      <c r="F68" s="137"/>
      <c r="G68" s="69"/>
    </row>
    <row r="69" spans="1:7" ht="14.25" customHeight="1">
      <c r="A69" s="44" t="s">
        <v>201</v>
      </c>
      <c r="B69" s="80" t="str">
        <f t="shared" si="2"/>
        <v>1.3.Надежность снабжения потребителей товарами (услугами)              -оборудование водозаборов</v>
      </c>
      <c r="C69" s="142">
        <v>1</v>
      </c>
      <c r="D69" s="261"/>
      <c r="E69" s="152" t="s">
        <v>102</v>
      </c>
      <c r="F69" s="190">
        <v>6</v>
      </c>
      <c r="G69" s="69"/>
    </row>
    <row r="70" spans="1:7" ht="14.25" customHeight="1">
      <c r="A70" s="44" t="s">
        <v>202</v>
      </c>
      <c r="B70" s="80" t="str">
        <f t="shared" si="2"/>
        <v>1.3.Надежность снабжения потребителей товарами (услугами)              -оборудование системы очистки воды </v>
      </c>
      <c r="C70" s="142">
        <v>1</v>
      </c>
      <c r="D70" s="261"/>
      <c r="E70" s="152" t="s">
        <v>103</v>
      </c>
      <c r="F70" s="190">
        <v>0</v>
      </c>
      <c r="G70" s="69"/>
    </row>
    <row r="71" spans="1:7" ht="14.25" customHeight="1">
      <c r="A71" s="44" t="s">
        <v>203</v>
      </c>
      <c r="B71" s="80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1" s="142">
        <v>1</v>
      </c>
      <c r="D71" s="261"/>
      <c r="E71" s="152" t="s">
        <v>104</v>
      </c>
      <c r="F71" s="190">
        <v>30</v>
      </c>
      <c r="G71" s="69"/>
    </row>
    <row r="72" spans="1:7" ht="14.25" customHeight="1">
      <c r="A72" s="44" t="s">
        <v>204</v>
      </c>
      <c r="B72" s="80" t="str">
        <f t="shared" si="2"/>
        <v>1.3.Надежность снабжения потребителей товарами (услугами)    Нормативный срок службы оборудования (лет), в том числе:</v>
      </c>
      <c r="C72" s="142">
        <v>1</v>
      </c>
      <c r="D72" s="261"/>
      <c r="E72" s="152" t="s">
        <v>156</v>
      </c>
      <c r="F72" s="137"/>
      <c r="G72" s="69"/>
    </row>
    <row r="73" spans="1:7" ht="14.25" customHeight="1">
      <c r="A73" s="44" t="s">
        <v>205</v>
      </c>
      <c r="B73" s="80" t="str">
        <f t="shared" si="2"/>
        <v>1.3.Надежность снабжения потребителей товарами (услугами)              -оборудование водозаборов</v>
      </c>
      <c r="C73" s="142">
        <v>1</v>
      </c>
      <c r="D73" s="261"/>
      <c r="E73" s="152" t="s">
        <v>102</v>
      </c>
      <c r="F73" s="190">
        <v>2</v>
      </c>
      <c r="G73" s="69"/>
    </row>
    <row r="74" spans="1:7" ht="14.25" customHeight="1">
      <c r="A74" s="44" t="s">
        <v>206</v>
      </c>
      <c r="B74" s="80" t="str">
        <f t="shared" si="2"/>
        <v>1.3.Надежность снабжения потребителей товарами (услугами)              -оборудование системы очистки воды </v>
      </c>
      <c r="C74" s="142">
        <v>1</v>
      </c>
      <c r="D74" s="261"/>
      <c r="E74" s="152" t="s">
        <v>103</v>
      </c>
      <c r="F74" s="190">
        <v>0</v>
      </c>
      <c r="G74" s="69"/>
    </row>
    <row r="75" spans="1:7" ht="14.25" customHeight="1">
      <c r="A75" s="44" t="s">
        <v>207</v>
      </c>
      <c r="B75" s="80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5" s="142">
        <v>1</v>
      </c>
      <c r="D75" s="261"/>
      <c r="E75" s="152" t="s">
        <v>104</v>
      </c>
      <c r="F75" s="190">
        <v>20</v>
      </c>
      <c r="G75" s="69"/>
    </row>
    <row r="76" spans="1:7" ht="14.25" customHeight="1">
      <c r="A76" s="44" t="s">
        <v>208</v>
      </c>
      <c r="B76" s="80" t="str">
        <f t="shared" si="2"/>
        <v>1.3.Надежность снабжения потребителей товарами (услугами)    Возможный остаточный срок службы оборудования (лет), в том числе:</v>
      </c>
      <c r="C76" s="142">
        <v>1</v>
      </c>
      <c r="D76" s="261"/>
      <c r="E76" s="152" t="s">
        <v>157</v>
      </c>
      <c r="F76" s="137"/>
      <c r="G76" s="69"/>
    </row>
    <row r="77" spans="1:7" ht="14.25" customHeight="1">
      <c r="A77" s="44" t="s">
        <v>209</v>
      </c>
      <c r="B77" s="80" t="str">
        <f t="shared" si="2"/>
        <v>1.3.Надежность снабжения потребителей товарами (услугами)              -оборудование водозаборов</v>
      </c>
      <c r="C77" s="142">
        <v>1</v>
      </c>
      <c r="D77" s="261"/>
      <c r="E77" s="152" t="s">
        <v>102</v>
      </c>
      <c r="F77" s="190">
        <v>2</v>
      </c>
      <c r="G77" s="69"/>
    </row>
    <row r="78" spans="1:7" ht="14.25" customHeight="1">
      <c r="A78" s="44" t="s">
        <v>210</v>
      </c>
      <c r="B78" s="80" t="str">
        <f t="shared" si="2"/>
        <v>1.3.Надежность снабжения потребителей товарами (услугами)              -оборудование системы очистки воды </v>
      </c>
      <c r="C78" s="142">
        <v>1</v>
      </c>
      <c r="D78" s="261"/>
      <c r="E78" s="152" t="s">
        <v>103</v>
      </c>
      <c r="F78" s="190">
        <v>0</v>
      </c>
      <c r="G78" s="69"/>
    </row>
    <row r="79" spans="1:7" ht="14.25" customHeight="1">
      <c r="A79" s="44" t="s">
        <v>211</v>
      </c>
      <c r="B79" s="80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9" s="142">
        <v>1</v>
      </c>
      <c r="D79" s="261"/>
      <c r="E79" s="152" t="s">
        <v>104</v>
      </c>
      <c r="F79" s="190">
        <v>3</v>
      </c>
      <c r="G79" s="69"/>
    </row>
    <row r="80" spans="1:7" ht="14.25" customHeight="1">
      <c r="A80" s="44" t="s">
        <v>212</v>
      </c>
      <c r="B80" s="80" t="str">
        <f t="shared" si="2"/>
        <v>1.3.Надежность снабжения потребителей товарами (услугами) Удельный вес сетей, нуждающихся в замене (%)</v>
      </c>
      <c r="C80" s="142">
        <v>1</v>
      </c>
      <c r="D80" s="261" t="s">
        <v>105</v>
      </c>
      <c r="E80" s="147" t="s">
        <v>106</v>
      </c>
      <c r="F80" s="135">
        <f>IF(F32=0,0,F81/F32)</f>
        <v>0.2056239015817223</v>
      </c>
      <c r="G80" s="69"/>
    </row>
    <row r="81" spans="1:7" ht="14.25" customHeight="1">
      <c r="A81" s="44" t="s">
        <v>213</v>
      </c>
      <c r="B81" s="80" t="str">
        <f t="shared" si="2"/>
        <v>1.3.Надежность снабжения потребителей товарами (услугами)    Протяженность сетей, нуждающихся в замене (км):</v>
      </c>
      <c r="C81" s="142">
        <v>1</v>
      </c>
      <c r="D81" s="261"/>
      <c r="E81" s="152" t="s">
        <v>416</v>
      </c>
      <c r="F81" s="133">
        <v>11.7</v>
      </c>
      <c r="G81" s="69"/>
    </row>
    <row r="82" spans="1:7" ht="14.25" customHeight="1">
      <c r="A82" s="44" t="s">
        <v>214</v>
      </c>
      <c r="B82" s="80" t="str">
        <f t="shared" si="2"/>
        <v>1.3.Надежность снабжения потребителей товарами (услугами)    Справочно:         диаметр от 50мм до 250мм, (км)</v>
      </c>
      <c r="C82" s="142">
        <v>1</v>
      </c>
      <c r="D82" s="261"/>
      <c r="E82" s="152" t="s">
        <v>117</v>
      </c>
      <c r="F82" s="133">
        <v>0</v>
      </c>
      <c r="G82" s="69"/>
    </row>
    <row r="83" spans="1:7" ht="14.25" customHeight="1">
      <c r="A83" s="44" t="s">
        <v>215</v>
      </c>
      <c r="B83" s="80" t="str">
        <f t="shared" si="2"/>
        <v>1.3.Надежность снабжения потребителей товарами (услугами)                             диаметр от 250мм до 500мм, (км)</v>
      </c>
      <c r="C83" s="142">
        <v>1</v>
      </c>
      <c r="D83" s="261"/>
      <c r="E83" s="152" t="s">
        <v>88</v>
      </c>
      <c r="F83" s="133">
        <v>0</v>
      </c>
      <c r="G83" s="69"/>
    </row>
    <row r="84" spans="1:7" ht="14.25" customHeight="1">
      <c r="A84" s="44" t="s">
        <v>216</v>
      </c>
      <c r="B84" s="80" t="str">
        <f t="shared" si="2"/>
        <v>1.3.Надежность снабжения потребителей товарами (услугами)                             диаметр от 500мм до 1000мм, (км)</v>
      </c>
      <c r="C84" s="142">
        <v>1</v>
      </c>
      <c r="D84" s="261"/>
      <c r="E84" s="152" t="s">
        <v>89</v>
      </c>
      <c r="F84" s="133">
        <v>0</v>
      </c>
      <c r="G84" s="69"/>
    </row>
    <row r="85" spans="1:7" ht="14.25" customHeight="1">
      <c r="A85" s="44" t="s">
        <v>217</v>
      </c>
      <c r="B85" s="80" t="str">
        <f t="shared" si="2"/>
        <v>1.3.Надежность снабжения потребителей товарами (услугами)                             диаметр от 1000мм, (км)</v>
      </c>
      <c r="C85" s="142">
        <v>1</v>
      </c>
      <c r="D85" s="261"/>
      <c r="E85" s="152" t="s">
        <v>9</v>
      </c>
      <c r="F85" s="133">
        <v>0</v>
      </c>
      <c r="G85" s="69"/>
    </row>
    <row r="86" spans="3:7" ht="17.25" customHeight="1">
      <c r="C86" s="142">
        <v>1</v>
      </c>
      <c r="D86" s="271" t="s">
        <v>408</v>
      </c>
      <c r="E86" s="272"/>
      <c r="F86" s="273"/>
      <c r="G86" s="69"/>
    </row>
    <row r="87" spans="1:7" ht="15" customHeight="1">
      <c r="A87" s="44" t="s">
        <v>218</v>
      </c>
      <c r="B87" s="80" t="str">
        <f>$D$86&amp;" "&amp;E87</f>
        <v>1.4.Доступность товаров и услуг для потребителей Доля расходов на оплату услуг в совокупном доходе населения (%)</v>
      </c>
      <c r="C87" s="142">
        <v>1</v>
      </c>
      <c r="D87" s="261" t="s">
        <v>0</v>
      </c>
      <c r="E87" s="148" t="s">
        <v>137</v>
      </c>
      <c r="F87" s="140">
        <f>IF(F89=0,0,F88/F89)</f>
        <v>0.009777806155024901</v>
      </c>
      <c r="G87" s="69"/>
    </row>
    <row r="88" spans="1:7" ht="11.25">
      <c r="A88" s="44" t="s">
        <v>219</v>
      </c>
      <c r="B88" s="80" t="str">
        <f>$D$86&amp;" "&amp;E88</f>
        <v>1.4.Доступность товаров и услуг для потребителей    Среднемесячный платеж населения за услуги водоснабжения (руб.)</v>
      </c>
      <c r="C88" s="142">
        <v>1</v>
      </c>
      <c r="D88" s="261"/>
      <c r="E88" s="149" t="s">
        <v>40</v>
      </c>
      <c r="F88" s="133">
        <v>76.57</v>
      </c>
      <c r="G88" s="69"/>
    </row>
    <row r="89" spans="1:7" ht="12" thickBot="1">
      <c r="A89" s="44" t="s">
        <v>220</v>
      </c>
      <c r="B89" s="80" t="str">
        <f>$D$86&amp;" "&amp;E89</f>
        <v>1.4.Доступность товаров и услуг для потребителей    Денежные доходы населения, средние на человека (руб.)</v>
      </c>
      <c r="C89" s="142">
        <v>1</v>
      </c>
      <c r="D89" s="280"/>
      <c r="E89" s="154" t="s">
        <v>41</v>
      </c>
      <c r="F89" s="141">
        <v>7831</v>
      </c>
      <c r="G89" s="69"/>
    </row>
    <row r="90" spans="3:7" ht="11.25">
      <c r="C90" s="69"/>
      <c r="D90" s="50"/>
      <c r="E90" s="69"/>
      <c r="F90" s="51"/>
      <c r="G90" s="69"/>
    </row>
    <row r="91" spans="3:7" ht="11.25">
      <c r="C91" s="69"/>
      <c r="D91" s="50"/>
      <c r="E91" s="69"/>
      <c r="F91" s="51"/>
      <c r="G91" s="69"/>
    </row>
  </sheetData>
  <sheetProtection password="FA9C" sheet="1" objects="1" scenarios="1" formatColumns="0" formatRows="0"/>
  <mergeCells count="19">
    <mergeCell ref="D22:D26"/>
    <mergeCell ref="D87:D89"/>
    <mergeCell ref="D39:D40"/>
    <mergeCell ref="D32:D38"/>
    <mergeCell ref="D86:F86"/>
    <mergeCell ref="D41:F41"/>
    <mergeCell ref="D27:D31"/>
    <mergeCell ref="D64:D79"/>
    <mergeCell ref="D80:D85"/>
    <mergeCell ref="F7:F11"/>
    <mergeCell ref="D62:D63"/>
    <mergeCell ref="D59:D60"/>
    <mergeCell ref="D53:D58"/>
    <mergeCell ref="D42:D52"/>
    <mergeCell ref="D16:F16"/>
    <mergeCell ref="D14:F14"/>
    <mergeCell ref="D15:F15"/>
    <mergeCell ref="D61:F61"/>
    <mergeCell ref="D20:F20"/>
  </mergeCells>
  <dataValidations count="45">
    <dataValidation type="decimal" allowBlank="1" showErrorMessage="1" errorTitle="Ошибка" error="Допускается ввод только действительных чисел!" sqref="F8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6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1">
      <formula1>-999999999999999000000000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7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1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4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A1:Q155"/>
  <sheetViews>
    <sheetView showGridLines="0" tabSelected="1" zoomScalePageLayoutView="0" workbookViewId="0" topLeftCell="C109">
      <selection activeCell="F125" sqref="F125:F127"/>
    </sheetView>
  </sheetViews>
  <sheetFormatPr defaultColWidth="9.140625" defaultRowHeight="11.25"/>
  <cols>
    <col min="1" max="1" width="9.8515625" style="81" hidden="1" customWidth="1"/>
    <col min="2" max="2" width="18.28125" style="81" hidden="1" customWidth="1"/>
    <col min="3" max="4" width="6.28125" style="56" customWidth="1"/>
    <col min="5" max="5" width="101.7109375" style="56" customWidth="1"/>
    <col min="6" max="6" width="36.8515625" style="56" customWidth="1"/>
    <col min="7" max="7" width="10.7109375" style="56" customWidth="1"/>
    <col min="8" max="8" width="4.57421875" style="57" customWidth="1"/>
    <col min="9" max="9" width="10.7109375" style="52" customWidth="1"/>
    <col min="10" max="10" width="9.140625" style="55" customWidth="1"/>
    <col min="11" max="14" width="9.140625" style="56" customWidth="1"/>
    <col min="15" max="17" width="9.140625" style="52" customWidth="1"/>
    <col min="18" max="16384" width="9.140625" style="56" customWidth="1"/>
  </cols>
  <sheetData>
    <row r="1" spans="1:8" s="42" customFormat="1" ht="11.25" customHeight="1" hidden="1">
      <c r="A1" s="88" t="str">
        <f>Справочники!E6</f>
        <v>Наименование регулирующего органа:</v>
      </c>
      <c r="B1" s="81" t="str">
        <f>mo_n</f>
        <v>Журавское</v>
      </c>
      <c r="D1" s="43"/>
      <c r="F1" s="53"/>
      <c r="G1" s="53"/>
      <c r="H1" s="44"/>
    </row>
    <row r="2" spans="1:8" s="42" customFormat="1" ht="11.25" hidden="1">
      <c r="A2" s="88"/>
      <c r="B2" s="81" t="str">
        <f>oktmo_n</f>
        <v>03621410</v>
      </c>
      <c r="D2" s="43"/>
      <c r="F2" s="53"/>
      <c r="G2" s="53"/>
      <c r="H2" s="44"/>
    </row>
    <row r="3" spans="1:17" s="42" customFormat="1" ht="38.25" hidden="1">
      <c r="A3" s="88" t="str">
        <f>Справочники!F8</f>
        <v>I квартал</v>
      </c>
      <c r="B3" s="44"/>
      <c r="D3" s="43"/>
      <c r="F3" s="53"/>
      <c r="G3" s="53"/>
      <c r="H3" s="44"/>
      <c r="O3" s="77">
        <v>1</v>
      </c>
      <c r="P3" s="77" t="s">
        <v>135</v>
      </c>
      <c r="Q3" s="77" t="str">
        <f>Справочники!F5</f>
        <v>Краснодарский край</v>
      </c>
    </row>
    <row r="4" spans="1:17" s="42" customFormat="1" ht="12.75" hidden="1">
      <c r="A4" s="88">
        <f>Справочники!G8</f>
        <v>2012</v>
      </c>
      <c r="B4" s="44"/>
      <c r="D4" s="43"/>
      <c r="F4" s="53"/>
      <c r="G4" s="53"/>
      <c r="H4" s="44"/>
      <c r="O4" s="77">
        <v>2</v>
      </c>
      <c r="P4" s="77" t="s">
        <v>134</v>
      </c>
      <c r="Q4" s="77" t="str">
        <f>Справочники!F8</f>
        <v>I квартал</v>
      </c>
    </row>
    <row r="5" spans="1:17" s="42" customFormat="1" ht="56.25" hidden="1">
      <c r="A5" s="88" t="str">
        <f>org_n</f>
        <v>МУП "ЖКХ" Журавского  поселения</v>
      </c>
      <c r="B5" s="44">
        <f>fil</f>
        <v>0</v>
      </c>
      <c r="D5" s="43"/>
      <c r="F5" s="53"/>
      <c r="G5" s="53"/>
      <c r="H5" s="44"/>
      <c r="O5" s="77">
        <v>3</v>
      </c>
      <c r="P5" s="77" t="s">
        <v>133</v>
      </c>
      <c r="Q5" s="77">
        <f>Справочники!G8</f>
        <v>2012</v>
      </c>
    </row>
    <row r="6" spans="1:17" s="42" customFormat="1" ht="25.5" hidden="1">
      <c r="A6" s="88" t="str">
        <f>inn</f>
        <v>2335014760</v>
      </c>
      <c r="B6" s="44" t="str">
        <f>kpp</f>
        <v>233501001</v>
      </c>
      <c r="D6" s="43"/>
      <c r="F6" s="54"/>
      <c r="G6" s="54"/>
      <c r="H6" s="44"/>
      <c r="O6" s="77">
        <v>4</v>
      </c>
      <c r="P6" s="77" t="s">
        <v>323</v>
      </c>
      <c r="Q6" s="77" t="str">
        <f>mo_n</f>
        <v>Журавское</v>
      </c>
    </row>
    <row r="7" spans="1:17" s="47" customFormat="1" ht="12.75" customHeight="1">
      <c r="A7" s="88"/>
      <c r="B7" s="44"/>
      <c r="C7" s="45"/>
      <c r="D7" s="46"/>
      <c r="F7" s="258" t="s">
        <v>144</v>
      </c>
      <c r="G7" s="156"/>
      <c r="H7" s="48"/>
      <c r="I7" s="42"/>
      <c r="O7" s="77">
        <v>5</v>
      </c>
      <c r="P7" s="77" t="s">
        <v>324</v>
      </c>
      <c r="Q7" s="77" t="str">
        <f>oktmo_n</f>
        <v>03621410</v>
      </c>
    </row>
    <row r="8" spans="1:17" s="47" customFormat="1" ht="63.75">
      <c r="A8" s="88"/>
      <c r="B8" s="44"/>
      <c r="C8" s="45"/>
      <c r="D8" s="46"/>
      <c r="F8" s="259"/>
      <c r="G8" s="156"/>
      <c r="H8" s="48"/>
      <c r="I8" s="42"/>
      <c r="O8" s="77">
        <v>6</v>
      </c>
      <c r="P8" s="77" t="s">
        <v>325</v>
      </c>
      <c r="Q8" s="78" t="str">
        <f>org_n</f>
        <v>МУП "ЖКХ" Журавского  поселения</v>
      </c>
    </row>
    <row r="9" spans="1:17" s="47" customFormat="1" ht="25.5">
      <c r="A9" s="88"/>
      <c r="B9" s="44"/>
      <c r="C9" s="45"/>
      <c r="D9" s="46"/>
      <c r="F9" s="259"/>
      <c r="G9" s="156"/>
      <c r="H9" s="48"/>
      <c r="I9" s="42"/>
      <c r="O9" s="77">
        <v>7</v>
      </c>
      <c r="P9" s="77" t="s">
        <v>326</v>
      </c>
      <c r="Q9" s="77" t="str">
        <f>inn</f>
        <v>2335014760</v>
      </c>
    </row>
    <row r="10" spans="1:17" s="47" customFormat="1" ht="25.5">
      <c r="A10" s="88"/>
      <c r="B10" s="44"/>
      <c r="C10" s="45"/>
      <c r="D10" s="46"/>
      <c r="F10" s="259"/>
      <c r="G10" s="156"/>
      <c r="H10" s="48"/>
      <c r="I10" s="42"/>
      <c r="O10" s="77">
        <v>8</v>
      </c>
      <c r="P10" s="78" t="s">
        <v>327</v>
      </c>
      <c r="Q10" s="77" t="str">
        <f>kpp</f>
        <v>233501001</v>
      </c>
    </row>
    <row r="11" spans="1:17" s="47" customFormat="1" ht="12.75">
      <c r="A11" s="88"/>
      <c r="B11" s="44"/>
      <c r="C11" s="45"/>
      <c r="D11" s="46"/>
      <c r="F11" s="260"/>
      <c r="G11" s="156"/>
      <c r="H11" s="48"/>
      <c r="I11" s="42"/>
      <c r="O11" s="77">
        <v>9</v>
      </c>
      <c r="P11" s="77" t="s">
        <v>328</v>
      </c>
      <c r="Q11" s="79" t="str">
        <f>org_n&amp;"_INN:"&amp;inn&amp;"_KPP:"&amp;kpp</f>
        <v>МУП "ЖКХ" Журавского  поселения_INN:2335014760_KPP:233501001</v>
      </c>
    </row>
    <row r="12" spans="1:17" s="47" customFormat="1" ht="51">
      <c r="A12" s="44"/>
      <c r="B12" s="44"/>
      <c r="D12" s="46"/>
      <c r="F12" s="49"/>
      <c r="H12" s="48"/>
      <c r="I12" s="42"/>
      <c r="O12" s="77">
        <v>10</v>
      </c>
      <c r="P12" s="77" t="s">
        <v>136</v>
      </c>
      <c r="Q12" s="77" t="str">
        <f>vprod</f>
        <v>Водозабор и транспортировка</v>
      </c>
    </row>
    <row r="13" spans="1:17" s="47" customFormat="1" ht="12.75">
      <c r="A13" s="44"/>
      <c r="B13" s="44"/>
      <c r="C13" s="69"/>
      <c r="D13" s="50"/>
      <c r="E13" s="69"/>
      <c r="F13" s="51"/>
      <c r="G13" s="69"/>
      <c r="H13" s="48"/>
      <c r="I13" s="42"/>
      <c r="O13" s="77">
        <v>11</v>
      </c>
      <c r="P13" s="77" t="s">
        <v>1</v>
      </c>
      <c r="Q13" s="77">
        <f>fil</f>
        <v>0</v>
      </c>
    </row>
    <row r="14" spans="1:17" s="47" customFormat="1" ht="15.75" customHeight="1">
      <c r="A14" s="44"/>
      <c r="B14" s="44"/>
      <c r="C14" s="69"/>
      <c r="D14" s="265" t="str">
        <f>"Отчетные данные о выполнении инвестиционной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водоснабжения за I квартал 2012 года</v>
      </c>
      <c r="E14" s="266"/>
      <c r="F14" s="267"/>
      <c r="G14" s="69"/>
      <c r="H14" s="48"/>
      <c r="I14" s="42"/>
      <c r="O14" s="42"/>
      <c r="P14" s="42"/>
      <c r="Q14" s="42"/>
    </row>
    <row r="15" spans="1:17" s="47" customFormat="1" ht="14.25" customHeight="1">
      <c r="A15" s="44"/>
      <c r="B15" s="44"/>
      <c r="C15" s="69"/>
      <c r="D15" s="268" t="str">
        <f>"Муниципальное образование: "&amp;IF(B1="","",B1)</f>
        <v>Муниципальное образование: Журавское</v>
      </c>
      <c r="E15" s="269"/>
      <c r="F15" s="270"/>
      <c r="G15" s="69"/>
      <c r="H15" s="48"/>
      <c r="I15" s="42"/>
      <c r="O15" s="42"/>
      <c r="P15" s="42"/>
      <c r="Q15" s="42"/>
    </row>
    <row r="16" spans="1:17" s="47" customFormat="1" ht="14.25" customHeight="1">
      <c r="A16" s="44"/>
      <c r="B16" s="44"/>
      <c r="C16" s="69"/>
      <c r="D16" s="262" t="str">
        <f>"Название организации: "&amp;IF(B5=0,A5,A5&amp;" ("&amp;B5&amp;")")</f>
        <v>Название организации: МУП "ЖКХ" Журавского  поселения</v>
      </c>
      <c r="E16" s="263"/>
      <c r="F16" s="264"/>
      <c r="G16" s="69"/>
      <c r="H16" s="48"/>
      <c r="I16" s="42"/>
      <c r="O16" s="42"/>
      <c r="P16" s="42"/>
      <c r="Q16" s="42"/>
    </row>
    <row r="17" spans="1:17" s="47" customFormat="1" ht="11.25">
      <c r="A17" s="44"/>
      <c r="B17" s="44"/>
      <c r="C17" s="69"/>
      <c r="D17" s="50"/>
      <c r="E17" s="26"/>
      <c r="F17" s="51"/>
      <c r="G17" s="69"/>
      <c r="H17" s="48"/>
      <c r="I17" s="42"/>
      <c r="O17" s="42"/>
      <c r="P17" s="42"/>
      <c r="Q17" s="42"/>
    </row>
    <row r="18" spans="3:10" ht="33" customHeight="1" thickBot="1">
      <c r="C18" s="157"/>
      <c r="D18" s="143" t="s">
        <v>145</v>
      </c>
      <c r="E18" s="144" t="s">
        <v>146</v>
      </c>
      <c r="F18" s="145" t="s">
        <v>147</v>
      </c>
      <c r="G18" s="157"/>
      <c r="H18" s="55"/>
      <c r="J18" s="56"/>
    </row>
    <row r="19" spans="3:10" ht="12.75" customHeight="1">
      <c r="C19" s="157"/>
      <c r="D19" s="131">
        <v>1</v>
      </c>
      <c r="E19" s="132">
        <v>2</v>
      </c>
      <c r="F19" s="131">
        <v>3</v>
      </c>
      <c r="G19" s="157"/>
      <c r="H19" s="55"/>
      <c r="J19" s="56"/>
    </row>
    <row r="20" spans="3:10" ht="12.75" customHeight="1">
      <c r="C20" s="157"/>
      <c r="D20" s="290" t="s">
        <v>409</v>
      </c>
      <c r="E20" s="291"/>
      <c r="F20" s="292"/>
      <c r="G20" s="157"/>
      <c r="H20" s="55"/>
      <c r="J20" s="56"/>
    </row>
    <row r="21" spans="1:10" ht="12.75" customHeight="1">
      <c r="A21" s="81" t="s">
        <v>221</v>
      </c>
      <c r="B21" s="89" t="str">
        <f>$D$20&amp;" "&amp;E21</f>
        <v>2.1. Надежность снабжения потребителей товарами (услугами) Аварийность систем коммунальной инфраструктуры (ед./км)</v>
      </c>
      <c r="C21" s="142">
        <v>1</v>
      </c>
      <c r="D21" s="261" t="s">
        <v>42</v>
      </c>
      <c r="E21" s="147" t="s">
        <v>99</v>
      </c>
      <c r="F21" s="139">
        <f>IF(F23=0,0,F22/F23)</f>
        <v>0.40421792618629176</v>
      </c>
      <c r="G21" s="157"/>
      <c r="H21" s="55"/>
      <c r="J21" s="56"/>
    </row>
    <row r="22" spans="1:10" ht="12.75" customHeight="1">
      <c r="A22" s="81" t="s">
        <v>222</v>
      </c>
      <c r="B22" s="89" t="str">
        <f aca="true" t="shared" si="0" ref="B22:B74">$D$20&amp;" "&amp;E22</f>
        <v>2.1. Надежность снабжения потребителей товарами (услугами)    Количество аварий на системах коммунальной инфраструктуры (ед.)</v>
      </c>
      <c r="C22" s="142">
        <v>1</v>
      </c>
      <c r="D22" s="261"/>
      <c r="E22" s="152" t="s">
        <v>154</v>
      </c>
      <c r="F22" s="188">
        <f>Производственная!F63</f>
        <v>23</v>
      </c>
      <c r="G22" s="157"/>
      <c r="H22" s="55"/>
      <c r="J22" s="56"/>
    </row>
    <row r="23" spans="1:17" s="47" customFormat="1" ht="14.25" customHeight="1">
      <c r="A23" s="81" t="s">
        <v>223</v>
      </c>
      <c r="B23" s="89" t="str">
        <f t="shared" si="0"/>
        <v>2.1. Надежность снабжения потребителей товарами (услугами)    Протяженность сетей (всех видов в однотрубном представлении), (км)</v>
      </c>
      <c r="C23" s="142">
        <v>1</v>
      </c>
      <c r="D23" s="261"/>
      <c r="E23" s="149" t="s">
        <v>346</v>
      </c>
      <c r="F23" s="138">
        <f>Производственная!F32</f>
        <v>56.9</v>
      </c>
      <c r="G23" s="69"/>
      <c r="H23" s="48"/>
      <c r="I23" s="42"/>
      <c r="O23" s="42"/>
      <c r="P23" s="42"/>
      <c r="Q23" s="42"/>
    </row>
    <row r="24" spans="1:17" s="47" customFormat="1" ht="14.25" customHeight="1">
      <c r="A24" s="81" t="s">
        <v>224</v>
      </c>
      <c r="B24" s="89" t="str">
        <f t="shared" si="0"/>
        <v>2.1. Надежность снабжения потребителей товарами (услугами)    Справочно:         диаметр от 50мм до 250мм, (км)</v>
      </c>
      <c r="C24" s="142">
        <v>1</v>
      </c>
      <c r="D24" s="261"/>
      <c r="E24" s="152" t="s">
        <v>117</v>
      </c>
      <c r="F24" s="138">
        <f>Производственная!F33</f>
        <v>56.9</v>
      </c>
      <c r="G24" s="69"/>
      <c r="H24" s="48"/>
      <c r="I24" s="42"/>
      <c r="O24" s="42"/>
      <c r="P24" s="42"/>
      <c r="Q24" s="42"/>
    </row>
    <row r="25" spans="1:17" s="47" customFormat="1" ht="14.25" customHeight="1">
      <c r="A25" s="81" t="s">
        <v>225</v>
      </c>
      <c r="B25" s="89" t="str">
        <f t="shared" si="0"/>
        <v>2.1. Надежность снабжения потребителей товарами (услугами)                             диаметр от 250мм до 500мм, (км)</v>
      </c>
      <c r="C25" s="142">
        <v>1</v>
      </c>
      <c r="D25" s="261"/>
      <c r="E25" s="152" t="s">
        <v>88</v>
      </c>
      <c r="F25" s="138">
        <f>Производственная!F34</f>
        <v>0</v>
      </c>
      <c r="G25" s="69"/>
      <c r="H25" s="48"/>
      <c r="I25" s="42"/>
      <c r="O25" s="42"/>
      <c r="P25" s="42"/>
      <c r="Q25" s="42"/>
    </row>
    <row r="26" spans="1:17" s="47" customFormat="1" ht="14.25" customHeight="1">
      <c r="A26" s="81" t="s">
        <v>226</v>
      </c>
      <c r="B26" s="89" t="str">
        <f t="shared" si="0"/>
        <v>2.1. Надежность снабжения потребителей товарами (услугами)                             диаметр от 500мм до 1000мм, (км)</v>
      </c>
      <c r="C26" s="142">
        <v>1</v>
      </c>
      <c r="D26" s="261"/>
      <c r="E26" s="152" t="s">
        <v>89</v>
      </c>
      <c r="F26" s="138">
        <f>Производственная!F35</f>
        <v>0</v>
      </c>
      <c r="G26" s="69"/>
      <c r="H26" s="48"/>
      <c r="I26" s="42"/>
      <c r="O26" s="42"/>
      <c r="P26" s="42"/>
      <c r="Q26" s="42"/>
    </row>
    <row r="27" spans="1:17" s="47" customFormat="1" ht="14.25" customHeight="1">
      <c r="A27" s="81" t="s">
        <v>227</v>
      </c>
      <c r="B27" s="89" t="str">
        <f t="shared" si="0"/>
        <v>2.1. Надежность снабжения потребителей товарами (услугами)                             диаметр от 1000мм, (км)</v>
      </c>
      <c r="C27" s="142">
        <v>1</v>
      </c>
      <c r="D27" s="261"/>
      <c r="E27" s="152" t="s">
        <v>9</v>
      </c>
      <c r="F27" s="138">
        <f>Производственная!F36</f>
        <v>0</v>
      </c>
      <c r="G27" s="69"/>
      <c r="H27" s="48"/>
      <c r="I27" s="42"/>
      <c r="O27" s="42"/>
      <c r="P27" s="42"/>
      <c r="Q27" s="42"/>
    </row>
    <row r="28" spans="1:10" ht="12.75" customHeight="1">
      <c r="A28" s="81" t="s">
        <v>228</v>
      </c>
      <c r="B28" s="89" t="str">
        <f t="shared" si="0"/>
        <v>2.1. Надежность снабжения потребителей товарами (услугами) Перебои в снабжении потребителей (часов на потребителя)</v>
      </c>
      <c r="C28" s="142">
        <v>1</v>
      </c>
      <c r="D28" s="286" t="s">
        <v>43</v>
      </c>
      <c r="E28" s="147" t="s">
        <v>44</v>
      </c>
      <c r="F28" s="158">
        <f>IF(F31=0,0,(F29*F30)/F31)</f>
        <v>0.8223201174743024</v>
      </c>
      <c r="G28" s="157"/>
      <c r="H28" s="55"/>
      <c r="J28" s="56"/>
    </row>
    <row r="29" spans="1:17" s="47" customFormat="1" ht="11.25">
      <c r="A29" s="81" t="s">
        <v>229</v>
      </c>
      <c r="B29" s="89" t="str">
        <f t="shared" si="0"/>
        <v>2.1. 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29" s="142">
        <v>1</v>
      </c>
      <c r="D29" s="286"/>
      <c r="E29" s="152" t="s">
        <v>414</v>
      </c>
      <c r="F29" s="176">
        <v>10</v>
      </c>
      <c r="G29" s="69"/>
      <c r="H29" s="48"/>
      <c r="I29" s="42"/>
      <c r="O29" s="42"/>
      <c r="P29" s="42"/>
      <c r="Q29" s="42"/>
    </row>
    <row r="30" spans="1:17" s="47" customFormat="1" ht="11.25">
      <c r="A30" s="81" t="s">
        <v>230</v>
      </c>
      <c r="B30" s="89" t="str">
        <f t="shared" si="0"/>
        <v>2.1. Надежность снабжения потребителей товарами (услугами)    Количество потребителей, страдающих от отключений (человек)</v>
      </c>
      <c r="C30" s="142">
        <v>1</v>
      </c>
      <c r="D30" s="286"/>
      <c r="E30" s="152" t="s">
        <v>415</v>
      </c>
      <c r="F30" s="176">
        <v>280</v>
      </c>
      <c r="G30" s="69"/>
      <c r="H30" s="48"/>
      <c r="I30" s="42"/>
      <c r="O30" s="42"/>
      <c r="P30" s="42"/>
      <c r="Q30" s="42"/>
    </row>
    <row r="31" spans="1:17" s="47" customFormat="1" ht="11.25">
      <c r="A31" s="81" t="s">
        <v>231</v>
      </c>
      <c r="B31" s="89" t="str">
        <f t="shared" si="0"/>
        <v>2.1. Надежность снабжения потребителей товарами (услугами)    Численность населения, муниципального образования (чел.)</v>
      </c>
      <c r="C31" s="142">
        <v>1</v>
      </c>
      <c r="D31" s="286"/>
      <c r="E31" s="149" t="s">
        <v>45</v>
      </c>
      <c r="F31" s="136">
        <v>3405</v>
      </c>
      <c r="G31" s="69"/>
      <c r="H31" s="48"/>
      <c r="I31" s="42"/>
      <c r="O31" s="42"/>
      <c r="P31" s="42"/>
      <c r="Q31" s="42"/>
    </row>
    <row r="32" spans="1:17" s="47" customFormat="1" ht="11.25">
      <c r="A32" s="44" t="s">
        <v>232</v>
      </c>
      <c r="B32" s="89" t="str">
        <f t="shared" si="0"/>
        <v>2.1. Надежность снабжения потребителей товарами (услугами) Продолжительность (бесперебойность) поставки товаров и услуг (час./день)</v>
      </c>
      <c r="C32" s="142">
        <v>1</v>
      </c>
      <c r="D32" s="261" t="s">
        <v>46</v>
      </c>
      <c r="E32" s="147" t="s">
        <v>97</v>
      </c>
      <c r="F32" s="138">
        <f>IF(Справочники!I8=0,0,F33/Справочники!I8)</f>
        <v>23.89010989010989</v>
      </c>
      <c r="G32" s="69"/>
      <c r="H32" s="48"/>
      <c r="I32" s="42"/>
      <c r="O32" s="42"/>
      <c r="P32" s="42"/>
      <c r="Q32" s="42"/>
    </row>
    <row r="33" spans="1:17" s="47" customFormat="1" ht="11.25">
      <c r="A33" s="44" t="s">
        <v>233</v>
      </c>
      <c r="B33" s="89" t="str">
        <f t="shared" si="0"/>
        <v>2.1. Надежность снабжения потребителей товарами (услугами)    Количество часов предоставления услуг в отчетном периоде (часов)</v>
      </c>
      <c r="C33" s="142">
        <v>1</v>
      </c>
      <c r="D33" s="261"/>
      <c r="E33" s="152" t="s">
        <v>153</v>
      </c>
      <c r="F33" s="188">
        <f>Производственная!F60</f>
        <v>2174</v>
      </c>
      <c r="G33" s="69"/>
      <c r="H33" s="48"/>
      <c r="I33" s="42"/>
      <c r="O33" s="42"/>
      <c r="P33" s="42"/>
      <c r="Q33" s="42"/>
    </row>
    <row r="34" spans="1:17" s="47" customFormat="1" ht="11.25">
      <c r="A34" s="44" t="s">
        <v>234</v>
      </c>
      <c r="B34" s="89" t="str">
        <f t="shared" si="0"/>
        <v>2.1. Надежность снабжения потребителей товарами (услугами)    Объем потерь (тыс.куб.м)</v>
      </c>
      <c r="C34" s="142">
        <v>1</v>
      </c>
      <c r="D34" s="261" t="s">
        <v>47</v>
      </c>
      <c r="E34" s="149" t="s">
        <v>5</v>
      </c>
      <c r="F34" s="188">
        <f>Производственная!F27</f>
        <v>7.599999999999998</v>
      </c>
      <c r="G34" s="69"/>
      <c r="H34" s="48"/>
      <c r="I34" s="42"/>
      <c r="O34" s="42"/>
      <c r="P34" s="42"/>
      <c r="Q34" s="42"/>
    </row>
    <row r="35" spans="1:17" s="47" customFormat="1" ht="11.25">
      <c r="A35" s="44" t="s">
        <v>235</v>
      </c>
      <c r="B35" s="89" t="str">
        <f t="shared" si="0"/>
        <v>2.1. Надежность снабжения потребителей товарами (услугами)    Объем отпуска в сеть (тыс.куб.м)</v>
      </c>
      <c r="C35" s="142">
        <v>1</v>
      </c>
      <c r="D35" s="261"/>
      <c r="E35" s="149" t="s">
        <v>6</v>
      </c>
      <c r="F35" s="138">
        <f>Производственная!F28</f>
        <v>31.5</v>
      </c>
      <c r="G35" s="69"/>
      <c r="H35" s="48"/>
      <c r="I35" s="42"/>
      <c r="O35" s="42"/>
      <c r="P35" s="42"/>
      <c r="Q35" s="42"/>
    </row>
    <row r="36" spans="1:17" s="47" customFormat="1" ht="11.25">
      <c r="A36" s="44" t="s">
        <v>236</v>
      </c>
      <c r="B36" s="89" t="str">
        <f t="shared" si="0"/>
        <v>2.1. Надежность снабжения потребителей товарами (услугами) Уровень потерь (%)</v>
      </c>
      <c r="C36" s="142">
        <v>1</v>
      </c>
      <c r="D36" s="261"/>
      <c r="E36" s="148" t="s">
        <v>7</v>
      </c>
      <c r="F36" s="135">
        <f>IF(F35=0,0,F34/F35)</f>
        <v>0.2412698412698412</v>
      </c>
      <c r="G36" s="69"/>
      <c r="H36" s="48"/>
      <c r="I36" s="42"/>
      <c r="O36" s="42"/>
      <c r="P36" s="42"/>
      <c r="Q36" s="42"/>
    </row>
    <row r="37" spans="1:17" s="47" customFormat="1" ht="11.25">
      <c r="A37" s="44" t="s">
        <v>237</v>
      </c>
      <c r="B37" s="89" t="str">
        <f t="shared" si="0"/>
        <v>2.1. Надежность снабжения потребителей товарами (услугами) Коэффициент потерь (куб. м/км)</v>
      </c>
      <c r="C37" s="142">
        <v>1</v>
      </c>
      <c r="D37" s="146" t="s">
        <v>48</v>
      </c>
      <c r="E37" s="148" t="s">
        <v>10</v>
      </c>
      <c r="F37" s="134">
        <f>IF(F23=0,0,F34/F23*1000)</f>
        <v>133.56766256590504</v>
      </c>
      <c r="G37" s="69"/>
      <c r="H37" s="48"/>
      <c r="I37" s="42"/>
      <c r="O37" s="42"/>
      <c r="P37" s="42"/>
      <c r="Q37" s="42"/>
    </row>
    <row r="38" spans="1:17" s="47" customFormat="1" ht="11.25">
      <c r="A38" s="44" t="s">
        <v>238</v>
      </c>
      <c r="B38" s="89" t="str">
        <f t="shared" si="0"/>
        <v>2.1. Надежность снабжения потребителей товарами (услугами) Индекс замены оборудования (%)</v>
      </c>
      <c r="C38" s="142">
        <v>1</v>
      </c>
      <c r="D38" s="287" t="s">
        <v>49</v>
      </c>
      <c r="E38" s="147" t="s">
        <v>50</v>
      </c>
      <c r="F38" s="135">
        <f>IF(SUM(I39:I42)=0,0,AVERAGE(I39:I42))</f>
        <v>0.057137277875414956</v>
      </c>
      <c r="G38" s="69"/>
      <c r="H38" s="48"/>
      <c r="I38" s="42"/>
      <c r="O38" s="42"/>
      <c r="P38" s="42"/>
      <c r="Q38" s="42"/>
    </row>
    <row r="39" spans="1:17" s="47" customFormat="1" ht="11.25">
      <c r="A39" s="44" t="s">
        <v>239</v>
      </c>
      <c r="B39" s="89" t="str">
        <f t="shared" si="0"/>
        <v>2.1. Надежность снабжения потребителей товарами (услугами)              -оборудование водозаборов</v>
      </c>
      <c r="C39" s="142">
        <v>1</v>
      </c>
      <c r="D39" s="288"/>
      <c r="E39" s="152" t="s">
        <v>102</v>
      </c>
      <c r="F39" s="140">
        <f>IF(F49=0,0,F44/F49)</f>
        <v>0.1111111111111111</v>
      </c>
      <c r="G39" s="69"/>
      <c r="H39" s="48"/>
      <c r="I39" s="42">
        <f>IF(F39&gt;0,F39,"")</f>
        <v>0.1111111111111111</v>
      </c>
      <c r="O39" s="42"/>
      <c r="P39" s="42"/>
      <c r="Q39" s="42"/>
    </row>
    <row r="40" spans="1:17" s="47" customFormat="1" ht="11.25">
      <c r="A40" s="44" t="s">
        <v>240</v>
      </c>
      <c r="B40" s="89" t="str">
        <f t="shared" si="0"/>
        <v>2.1. Надежность снабжения потребителей товарами (услугами)              -оборудование системы очистки воды </v>
      </c>
      <c r="C40" s="142">
        <v>1</v>
      </c>
      <c r="D40" s="288"/>
      <c r="E40" s="152" t="s">
        <v>103</v>
      </c>
      <c r="F40" s="140">
        <f>IF(F50=0,0,F45/F50)</f>
        <v>0</v>
      </c>
      <c r="G40" s="69"/>
      <c r="H40" s="48"/>
      <c r="I40" s="42">
        <f>IF(F40&gt;0,F40,"")</f>
      </c>
      <c r="O40" s="42"/>
      <c r="P40" s="42"/>
      <c r="Q40" s="42"/>
    </row>
    <row r="41" spans="1:17" s="47" customFormat="1" ht="11.25">
      <c r="A41" s="44" t="s">
        <v>241</v>
      </c>
      <c r="B41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1" s="142">
        <v>1</v>
      </c>
      <c r="D41" s="288"/>
      <c r="E41" s="152" t="s">
        <v>104</v>
      </c>
      <c r="F41" s="140">
        <f>IF(F51=0,0,F46/F51)</f>
        <v>0</v>
      </c>
      <c r="G41" s="69"/>
      <c r="H41" s="48"/>
      <c r="I41" s="42">
        <f>IF(F41&gt;0,F41,"")</f>
      </c>
      <c r="O41" s="42"/>
      <c r="P41" s="42"/>
      <c r="Q41" s="42"/>
    </row>
    <row r="42" spans="1:17" s="47" customFormat="1" ht="11.25">
      <c r="A42" s="44" t="s">
        <v>242</v>
      </c>
      <c r="B42" s="89" t="str">
        <f t="shared" si="0"/>
        <v>2.1. Надежность снабжения потребителей товарами (услугами)              -в т.ч. сети (км)</v>
      </c>
      <c r="C42" s="142">
        <v>1</v>
      </c>
      <c r="D42" s="288"/>
      <c r="E42" s="152" t="s">
        <v>65</v>
      </c>
      <c r="F42" s="140">
        <f>IF(F52=0,0,F47/F52)</f>
        <v>0.003163444639718805</v>
      </c>
      <c r="G42" s="69"/>
      <c r="H42" s="48"/>
      <c r="I42" s="42">
        <f>IF(F42&gt;0,F42,"")</f>
        <v>0.003163444639718805</v>
      </c>
      <c r="O42" s="42"/>
      <c r="P42" s="42"/>
      <c r="Q42" s="42"/>
    </row>
    <row r="43" spans="1:17" s="47" customFormat="1" ht="11.25">
      <c r="A43" s="44" t="s">
        <v>243</v>
      </c>
      <c r="B43" s="89" t="str">
        <f t="shared" si="0"/>
        <v>2.1. Надежность снабжения потребителей товарами (услугами)  Количество замененного оборудования (единиц)</v>
      </c>
      <c r="C43" s="142">
        <v>1</v>
      </c>
      <c r="D43" s="288"/>
      <c r="E43" s="163" t="s">
        <v>66</v>
      </c>
      <c r="F43" s="164"/>
      <c r="G43" s="69"/>
      <c r="H43" s="48"/>
      <c r="I43" s="42"/>
      <c r="O43" s="42"/>
      <c r="P43" s="42"/>
      <c r="Q43" s="42"/>
    </row>
    <row r="44" spans="1:17" s="47" customFormat="1" ht="11.25">
      <c r="A44" s="44" t="s">
        <v>244</v>
      </c>
      <c r="B44" s="89" t="str">
        <f t="shared" si="0"/>
        <v>2.1. Надежность снабжения потребителей товарами (услугами)              -оборудование водозаборов</v>
      </c>
      <c r="C44" s="142">
        <v>1</v>
      </c>
      <c r="D44" s="288"/>
      <c r="E44" s="152" t="s">
        <v>102</v>
      </c>
      <c r="F44" s="177">
        <v>1</v>
      </c>
      <c r="G44" s="69"/>
      <c r="H44" s="48"/>
      <c r="I44" s="42"/>
      <c r="O44" s="42"/>
      <c r="P44" s="42"/>
      <c r="Q44" s="42"/>
    </row>
    <row r="45" spans="1:17" s="47" customFormat="1" ht="11.25">
      <c r="A45" s="44" t="s">
        <v>245</v>
      </c>
      <c r="B45" s="89" t="str">
        <f t="shared" si="0"/>
        <v>2.1. Надежность снабжения потребителей товарами (услугами)              -оборудование системы очистки воды </v>
      </c>
      <c r="C45" s="142">
        <v>1</v>
      </c>
      <c r="D45" s="288"/>
      <c r="E45" s="152" t="s">
        <v>103</v>
      </c>
      <c r="F45" s="177">
        <v>0</v>
      </c>
      <c r="G45" s="69"/>
      <c r="H45" s="48"/>
      <c r="I45" s="42"/>
      <c r="O45" s="42"/>
      <c r="P45" s="42"/>
      <c r="Q45" s="42"/>
    </row>
    <row r="46" spans="1:17" s="47" customFormat="1" ht="11.25">
      <c r="A46" s="44" t="s">
        <v>246</v>
      </c>
      <c r="B46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6" s="142">
        <v>1</v>
      </c>
      <c r="D46" s="288"/>
      <c r="E46" s="152" t="s">
        <v>104</v>
      </c>
      <c r="F46" s="177">
        <v>0</v>
      </c>
      <c r="G46" s="69"/>
      <c r="H46" s="48"/>
      <c r="I46" s="42"/>
      <c r="O46" s="42"/>
      <c r="P46" s="42"/>
      <c r="Q46" s="42"/>
    </row>
    <row r="47" spans="1:17" s="47" customFormat="1" ht="11.25">
      <c r="A47" s="44" t="s">
        <v>247</v>
      </c>
      <c r="B47" s="89" t="str">
        <f t="shared" si="0"/>
        <v>2.1. Надежность снабжения потребителей товарами (услугами)              -в т.ч. сети (км)</v>
      </c>
      <c r="C47" s="142">
        <v>1</v>
      </c>
      <c r="D47" s="288"/>
      <c r="E47" s="152" t="s">
        <v>65</v>
      </c>
      <c r="F47" s="177">
        <v>0.18</v>
      </c>
      <c r="G47" s="69"/>
      <c r="H47" s="48"/>
      <c r="I47" s="42"/>
      <c r="O47" s="42"/>
      <c r="P47" s="42"/>
      <c r="Q47" s="42"/>
    </row>
    <row r="48" spans="1:17" s="47" customFormat="1" ht="11.25">
      <c r="A48" s="44" t="s">
        <v>248</v>
      </c>
      <c r="B48" s="89" t="str">
        <f t="shared" si="0"/>
        <v>2.1. Надежность снабжения потребителей товарами (услугами)  Общее количество установленного оборудования (единиц)</v>
      </c>
      <c r="C48" s="142">
        <v>1</v>
      </c>
      <c r="D48" s="288"/>
      <c r="E48" s="163" t="s">
        <v>67</v>
      </c>
      <c r="F48" s="164"/>
      <c r="G48" s="69"/>
      <c r="H48" s="48"/>
      <c r="I48" s="42"/>
      <c r="O48" s="42"/>
      <c r="P48" s="42"/>
      <c r="Q48" s="42"/>
    </row>
    <row r="49" spans="1:17" s="47" customFormat="1" ht="11.25">
      <c r="A49" s="44" t="s">
        <v>249</v>
      </c>
      <c r="B49" s="89" t="str">
        <f t="shared" si="0"/>
        <v>2.1. Надежность снабжения потребителей товарами (услугами)              -оборудование водозаборов</v>
      </c>
      <c r="C49" s="142">
        <v>1</v>
      </c>
      <c r="D49" s="288"/>
      <c r="E49" s="152" t="s">
        <v>102</v>
      </c>
      <c r="F49" s="177">
        <v>9</v>
      </c>
      <c r="G49" s="69"/>
      <c r="H49" s="48"/>
      <c r="I49" s="42"/>
      <c r="O49" s="42"/>
      <c r="P49" s="42"/>
      <c r="Q49" s="42"/>
    </row>
    <row r="50" spans="1:17" s="47" customFormat="1" ht="11.25">
      <c r="A50" s="44" t="s">
        <v>282</v>
      </c>
      <c r="B50" s="89" t="str">
        <f t="shared" si="0"/>
        <v>2.1. Надежность снабжения потребителей товарами (услугами)              -оборудование системы очистки воды </v>
      </c>
      <c r="C50" s="142">
        <v>1</v>
      </c>
      <c r="D50" s="288"/>
      <c r="E50" s="152" t="s">
        <v>103</v>
      </c>
      <c r="F50" s="177">
        <v>0</v>
      </c>
      <c r="G50" s="69"/>
      <c r="H50" s="48"/>
      <c r="I50" s="42"/>
      <c r="O50" s="42"/>
      <c r="P50" s="42"/>
      <c r="Q50" s="42"/>
    </row>
    <row r="51" spans="1:17" s="47" customFormat="1" ht="11.25">
      <c r="A51" s="44" t="s">
        <v>283</v>
      </c>
      <c r="B51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1" s="142">
        <v>1</v>
      </c>
      <c r="D51" s="288"/>
      <c r="E51" s="152" t="s">
        <v>104</v>
      </c>
      <c r="F51" s="177">
        <v>0</v>
      </c>
      <c r="G51" s="69"/>
      <c r="H51" s="48"/>
      <c r="I51" s="42"/>
      <c r="O51" s="42"/>
      <c r="P51" s="42"/>
      <c r="Q51" s="42"/>
    </row>
    <row r="52" spans="1:17" s="47" customFormat="1" ht="11.25">
      <c r="A52" s="44" t="s">
        <v>284</v>
      </c>
      <c r="B52" s="89" t="str">
        <f t="shared" si="0"/>
        <v>2.1. Надежность снабжения потребителей товарами (услугами)              -в т.ч. сети (км)</v>
      </c>
      <c r="C52" s="142">
        <v>1</v>
      </c>
      <c r="D52" s="289"/>
      <c r="E52" s="152" t="s">
        <v>65</v>
      </c>
      <c r="F52" s="177">
        <v>56.9</v>
      </c>
      <c r="G52" s="69"/>
      <c r="H52" s="48"/>
      <c r="I52" s="42"/>
      <c r="O52" s="42"/>
      <c r="P52" s="42"/>
      <c r="Q52" s="42"/>
    </row>
    <row r="53" spans="1:17" s="47" customFormat="1" ht="14.25" customHeight="1">
      <c r="A53" s="44" t="s">
        <v>285</v>
      </c>
      <c r="B53" s="89" t="str">
        <f t="shared" si="0"/>
        <v>2.1. Надежность снабжения потребителей товарами (услугами) Износ систем коммунальной инфраструктуры (%), в том числе:</v>
      </c>
      <c r="C53" s="142">
        <v>1</v>
      </c>
      <c r="D53" s="261" t="s">
        <v>51</v>
      </c>
      <c r="E53" s="147" t="s">
        <v>101</v>
      </c>
      <c r="F53" s="135">
        <f>IF(SUM(I54:I56)=0,0,AVERAGE(I54:I56))</f>
        <v>0.8295454545454546</v>
      </c>
      <c r="G53" s="69"/>
      <c r="H53" s="48"/>
      <c r="I53" s="42"/>
      <c r="O53" s="42"/>
      <c r="P53" s="42"/>
      <c r="Q53" s="42"/>
    </row>
    <row r="54" spans="1:17" s="47" customFormat="1" ht="14.25" customHeight="1">
      <c r="A54" s="44" t="s">
        <v>286</v>
      </c>
      <c r="B54" s="89" t="str">
        <f t="shared" si="0"/>
        <v>2.1. Надежность снабжения потребителей товарами (услугами)              -оборудование водозаборов</v>
      </c>
      <c r="C54" s="142">
        <v>1</v>
      </c>
      <c r="D54" s="261"/>
      <c r="E54" s="152" t="s">
        <v>102</v>
      </c>
      <c r="F54" s="135">
        <f>IF((F66+F58)=0,0,F58/(F66+F58))</f>
        <v>0.75</v>
      </c>
      <c r="G54" s="69"/>
      <c r="H54" s="48"/>
      <c r="I54" s="42">
        <f>IF(F54&gt;0,F54,"")</f>
        <v>0.75</v>
      </c>
      <c r="O54" s="42"/>
      <c r="P54" s="42"/>
      <c r="Q54" s="42"/>
    </row>
    <row r="55" spans="1:17" s="47" customFormat="1" ht="14.25" customHeight="1">
      <c r="A55" s="44" t="s">
        <v>287</v>
      </c>
      <c r="B55" s="89" t="str">
        <f t="shared" si="0"/>
        <v>2.1. Надежность снабжения потребителей товарами (услугами)              -оборудование системы очистки воды </v>
      </c>
      <c r="C55" s="142">
        <v>1</v>
      </c>
      <c r="D55" s="261"/>
      <c r="E55" s="152" t="s">
        <v>103</v>
      </c>
      <c r="F55" s="135">
        <f>IF((F67+F59)=0,0,F59/(F67+F59))</f>
        <v>0</v>
      </c>
      <c r="G55" s="69"/>
      <c r="H55" s="48"/>
      <c r="I55" s="42">
        <f>IF(F55&gt;0,F55,"")</f>
      </c>
      <c r="O55" s="42"/>
      <c r="P55" s="42"/>
      <c r="Q55" s="42"/>
    </row>
    <row r="56" spans="1:17" s="47" customFormat="1" ht="14.25" customHeight="1">
      <c r="A56" s="44" t="s">
        <v>288</v>
      </c>
      <c r="B56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6" s="142">
        <v>1</v>
      </c>
      <c r="D56" s="261"/>
      <c r="E56" s="152" t="s">
        <v>104</v>
      </c>
      <c r="F56" s="135">
        <f>IF((F68+F60)=0,0,F60/(F68+F60))</f>
        <v>0.9090909090909091</v>
      </c>
      <c r="G56" s="69"/>
      <c r="H56" s="48"/>
      <c r="I56" s="42">
        <f>IF(F56&gt;0,F56,"")</f>
        <v>0.9090909090909091</v>
      </c>
      <c r="O56" s="42"/>
      <c r="P56" s="42"/>
      <c r="Q56" s="42"/>
    </row>
    <row r="57" spans="1:17" s="47" customFormat="1" ht="14.25" customHeight="1">
      <c r="A57" s="44" t="s">
        <v>289</v>
      </c>
      <c r="B57" s="89" t="str">
        <f t="shared" si="0"/>
        <v>2.1. Надежность снабжения потребителей товарами (услугами)    Фактический срок службы оборудования (лет), в том числе:</v>
      </c>
      <c r="C57" s="142">
        <v>1</v>
      </c>
      <c r="D57" s="261"/>
      <c r="E57" s="152" t="s">
        <v>155</v>
      </c>
      <c r="F57" s="155"/>
      <c r="G57" s="69"/>
      <c r="H57" s="48"/>
      <c r="I57" s="42"/>
      <c r="O57" s="42"/>
      <c r="P57" s="42"/>
      <c r="Q57" s="42"/>
    </row>
    <row r="58" spans="1:17" s="47" customFormat="1" ht="14.25" customHeight="1">
      <c r="A58" s="44" t="s">
        <v>290</v>
      </c>
      <c r="B58" s="89" t="str">
        <f t="shared" si="0"/>
        <v>2.1. Надежность снабжения потребителей товарами (услугами)              -оборудование водозаборов</v>
      </c>
      <c r="C58" s="142">
        <v>1</v>
      </c>
      <c r="D58" s="261"/>
      <c r="E58" s="152" t="s">
        <v>102</v>
      </c>
      <c r="F58" s="188">
        <f>Производственная!F69</f>
        <v>6</v>
      </c>
      <c r="G58" s="69"/>
      <c r="H58" s="48"/>
      <c r="I58" s="42"/>
      <c r="O58" s="42"/>
      <c r="P58" s="42"/>
      <c r="Q58" s="42"/>
    </row>
    <row r="59" spans="1:17" s="47" customFormat="1" ht="14.25" customHeight="1">
      <c r="A59" s="44" t="s">
        <v>291</v>
      </c>
      <c r="B59" s="89" t="str">
        <f t="shared" si="0"/>
        <v>2.1. Надежность снабжения потребителей товарами (услугами)              -оборудование системы очистки воды </v>
      </c>
      <c r="C59" s="142">
        <v>1</v>
      </c>
      <c r="D59" s="261"/>
      <c r="E59" s="152" t="s">
        <v>103</v>
      </c>
      <c r="F59" s="188">
        <f>Производственная!F70</f>
        <v>0</v>
      </c>
      <c r="G59" s="69"/>
      <c r="H59" s="48"/>
      <c r="I59" s="42"/>
      <c r="O59" s="42"/>
      <c r="P59" s="42"/>
      <c r="Q59" s="42"/>
    </row>
    <row r="60" spans="1:17" s="47" customFormat="1" ht="14.25" customHeight="1">
      <c r="A60" s="44" t="s">
        <v>292</v>
      </c>
      <c r="B60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0" s="142">
        <v>1</v>
      </c>
      <c r="D60" s="261"/>
      <c r="E60" s="152" t="s">
        <v>104</v>
      </c>
      <c r="F60" s="188">
        <f>Производственная!F71</f>
        <v>30</v>
      </c>
      <c r="G60" s="69"/>
      <c r="H60" s="48"/>
      <c r="I60" s="42"/>
      <c r="O60" s="42"/>
      <c r="P60" s="42"/>
      <c r="Q60" s="42"/>
    </row>
    <row r="61" spans="1:17" s="47" customFormat="1" ht="14.25" customHeight="1">
      <c r="A61" s="44" t="s">
        <v>293</v>
      </c>
      <c r="B61" s="89" t="str">
        <f t="shared" si="0"/>
        <v>2.1. Надежность снабжения потребителей товарами (услугами)    Нормативный срок службы оборудования (лет), в том числе:</v>
      </c>
      <c r="C61" s="142">
        <v>1</v>
      </c>
      <c r="D61" s="261"/>
      <c r="E61" s="152" t="s">
        <v>156</v>
      </c>
      <c r="F61" s="155"/>
      <c r="G61" s="69"/>
      <c r="H61" s="48"/>
      <c r="I61" s="42"/>
      <c r="O61" s="42"/>
      <c r="P61" s="42"/>
      <c r="Q61" s="42"/>
    </row>
    <row r="62" spans="1:17" s="47" customFormat="1" ht="14.25" customHeight="1">
      <c r="A62" s="44" t="s">
        <v>294</v>
      </c>
      <c r="B62" s="89" t="str">
        <f t="shared" si="0"/>
        <v>2.1. Надежность снабжения потребителей товарами (услугами)              -оборудование водозаборов</v>
      </c>
      <c r="C62" s="142">
        <v>1</v>
      </c>
      <c r="D62" s="261"/>
      <c r="E62" s="152" t="s">
        <v>102</v>
      </c>
      <c r="F62" s="188">
        <f>Производственная!F73</f>
        <v>2</v>
      </c>
      <c r="G62" s="69"/>
      <c r="H62" s="48"/>
      <c r="I62" s="42"/>
      <c r="O62" s="42"/>
      <c r="P62" s="42"/>
      <c r="Q62" s="42"/>
    </row>
    <row r="63" spans="1:17" s="47" customFormat="1" ht="14.25" customHeight="1">
      <c r="A63" s="44" t="s">
        <v>295</v>
      </c>
      <c r="B63" s="89" t="str">
        <f t="shared" si="0"/>
        <v>2.1. Надежность снабжения потребителей товарами (услугами)              -оборудование системы очистки воды </v>
      </c>
      <c r="C63" s="142">
        <v>1</v>
      </c>
      <c r="D63" s="261"/>
      <c r="E63" s="152" t="s">
        <v>103</v>
      </c>
      <c r="F63" s="188">
        <f>Производственная!F74</f>
        <v>0</v>
      </c>
      <c r="G63" s="69"/>
      <c r="H63" s="48"/>
      <c r="I63" s="42"/>
      <c r="O63" s="42"/>
      <c r="P63" s="42"/>
      <c r="Q63" s="42"/>
    </row>
    <row r="64" spans="1:17" s="47" customFormat="1" ht="14.25" customHeight="1">
      <c r="A64" s="44" t="s">
        <v>296</v>
      </c>
      <c r="B64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4" s="142">
        <v>1</v>
      </c>
      <c r="D64" s="261"/>
      <c r="E64" s="152" t="s">
        <v>104</v>
      </c>
      <c r="F64" s="188">
        <f>Производственная!F75</f>
        <v>20</v>
      </c>
      <c r="G64" s="69"/>
      <c r="H64" s="48"/>
      <c r="I64" s="42"/>
      <c r="O64" s="42"/>
      <c r="P64" s="42"/>
      <c r="Q64" s="42"/>
    </row>
    <row r="65" spans="1:17" s="47" customFormat="1" ht="14.25" customHeight="1">
      <c r="A65" s="44" t="s">
        <v>297</v>
      </c>
      <c r="B65" s="89" t="str">
        <f t="shared" si="0"/>
        <v>2.1. Надежность снабжения потребителей товарами (услугами)    Возможный остаточный срок службы оборудования (лет), в том числе:</v>
      </c>
      <c r="C65" s="142">
        <v>1</v>
      </c>
      <c r="D65" s="261"/>
      <c r="E65" s="152" t="s">
        <v>157</v>
      </c>
      <c r="F65" s="155"/>
      <c r="G65" s="69"/>
      <c r="H65" s="48"/>
      <c r="I65" s="42"/>
      <c r="O65" s="42"/>
      <c r="P65" s="42"/>
      <c r="Q65" s="42"/>
    </row>
    <row r="66" spans="1:17" s="47" customFormat="1" ht="14.25" customHeight="1">
      <c r="A66" s="44" t="s">
        <v>298</v>
      </c>
      <c r="B66" s="89" t="str">
        <f t="shared" si="0"/>
        <v>2.1. Надежность снабжения потребителей товарами (услугами)              -оборудование водозаборов</v>
      </c>
      <c r="C66" s="142">
        <v>1</v>
      </c>
      <c r="D66" s="261"/>
      <c r="E66" s="152" t="s">
        <v>102</v>
      </c>
      <c r="F66" s="188">
        <f>Производственная!F77</f>
        <v>2</v>
      </c>
      <c r="G66" s="69"/>
      <c r="H66" s="48"/>
      <c r="I66" s="42"/>
      <c r="O66" s="42"/>
      <c r="P66" s="42"/>
      <c r="Q66" s="42"/>
    </row>
    <row r="67" spans="1:17" s="47" customFormat="1" ht="14.25" customHeight="1">
      <c r="A67" s="44" t="s">
        <v>299</v>
      </c>
      <c r="B67" s="89" t="str">
        <f t="shared" si="0"/>
        <v>2.1. Надежность снабжения потребителей товарами (услугами)              -оборудование системы очистки воды </v>
      </c>
      <c r="C67" s="142">
        <v>1</v>
      </c>
      <c r="D67" s="261"/>
      <c r="E67" s="152" t="s">
        <v>103</v>
      </c>
      <c r="F67" s="188">
        <f>Производственная!F78</f>
        <v>0</v>
      </c>
      <c r="G67" s="69"/>
      <c r="H67" s="48"/>
      <c r="I67" s="42"/>
      <c r="O67" s="42"/>
      <c r="P67" s="42"/>
      <c r="Q67" s="42"/>
    </row>
    <row r="68" spans="1:17" s="47" customFormat="1" ht="14.25" customHeight="1">
      <c r="A68" s="44" t="s">
        <v>300</v>
      </c>
      <c r="B68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8" s="142">
        <v>1</v>
      </c>
      <c r="D68" s="261"/>
      <c r="E68" s="152" t="s">
        <v>104</v>
      </c>
      <c r="F68" s="188">
        <f>Производственная!F79</f>
        <v>3</v>
      </c>
      <c r="G68" s="69"/>
      <c r="H68" s="48"/>
      <c r="I68" s="42"/>
      <c r="O68" s="42"/>
      <c r="P68" s="42"/>
      <c r="Q68" s="42"/>
    </row>
    <row r="69" spans="1:17" s="47" customFormat="1" ht="14.25" customHeight="1">
      <c r="A69" s="44" t="s">
        <v>301</v>
      </c>
      <c r="B69" s="89" t="str">
        <f t="shared" si="0"/>
        <v>2.1. Надежность снабжения потребителей товарами (услугами) Удельный вес сетей, нуждающихся в замене (%)</v>
      </c>
      <c r="C69" s="142">
        <v>1</v>
      </c>
      <c r="D69" s="261" t="s">
        <v>52</v>
      </c>
      <c r="E69" s="147" t="s">
        <v>106</v>
      </c>
      <c r="F69" s="135">
        <f>IF(F23=0,0,F70/F23)</f>
        <v>0.2056239015817223</v>
      </c>
      <c r="G69" s="69"/>
      <c r="H69" s="48"/>
      <c r="I69" s="42"/>
      <c r="O69" s="42"/>
      <c r="P69" s="42"/>
      <c r="Q69" s="42"/>
    </row>
    <row r="70" spans="1:17" s="47" customFormat="1" ht="14.25" customHeight="1">
      <c r="A70" s="44" t="s">
        <v>302</v>
      </c>
      <c r="B70" s="89" t="str">
        <f t="shared" si="0"/>
        <v>2.1. Надежность снабжения потребителей товарами (услугами)    Протяженность сетей, нуждающихся в замене (км):</v>
      </c>
      <c r="C70" s="142">
        <v>1</v>
      </c>
      <c r="D70" s="261"/>
      <c r="E70" s="152" t="s">
        <v>416</v>
      </c>
      <c r="F70" s="138">
        <f>Производственная!F81</f>
        <v>11.7</v>
      </c>
      <c r="G70" s="69"/>
      <c r="H70" s="48"/>
      <c r="I70" s="42"/>
      <c r="O70" s="42"/>
      <c r="P70" s="42"/>
      <c r="Q70" s="42"/>
    </row>
    <row r="71" spans="1:17" s="47" customFormat="1" ht="14.25" customHeight="1">
      <c r="A71" s="44" t="s">
        <v>303</v>
      </c>
      <c r="B71" s="89" t="str">
        <f t="shared" si="0"/>
        <v>2.1. Надежность снабжения потребителей товарами (услугами)    Справочно:        диаметр от 50мм до 250мм, (км)</v>
      </c>
      <c r="C71" s="142">
        <v>1</v>
      </c>
      <c r="D71" s="261"/>
      <c r="E71" s="152" t="s">
        <v>347</v>
      </c>
      <c r="F71" s="138">
        <f>Производственная!F82</f>
        <v>0</v>
      </c>
      <c r="G71" s="69"/>
      <c r="H71" s="48"/>
      <c r="I71" s="42"/>
      <c r="O71" s="42"/>
      <c r="P71" s="42"/>
      <c r="Q71" s="42"/>
    </row>
    <row r="72" spans="1:17" s="47" customFormat="1" ht="14.25" customHeight="1">
      <c r="A72" s="44" t="s">
        <v>304</v>
      </c>
      <c r="B72" s="89" t="str">
        <f t="shared" si="0"/>
        <v>2.1. Надежность снабжения потребителей товарами (услугами)                             диаметр от 250мм до 500мм, (км)</v>
      </c>
      <c r="C72" s="142">
        <v>1</v>
      </c>
      <c r="D72" s="261"/>
      <c r="E72" s="152" t="s">
        <v>88</v>
      </c>
      <c r="F72" s="138">
        <f>Производственная!F83</f>
        <v>0</v>
      </c>
      <c r="G72" s="69"/>
      <c r="H72" s="48"/>
      <c r="I72" s="42"/>
      <c r="O72" s="42"/>
      <c r="P72" s="42"/>
      <c r="Q72" s="42"/>
    </row>
    <row r="73" spans="1:17" s="47" customFormat="1" ht="14.25" customHeight="1">
      <c r="A73" s="44" t="s">
        <v>305</v>
      </c>
      <c r="B73" s="89" t="str">
        <f t="shared" si="0"/>
        <v>2.1. Надежность снабжения потребителей товарами (услугами)                             диаметр от 500мм до 1000мм, (км)</v>
      </c>
      <c r="C73" s="142">
        <v>1</v>
      </c>
      <c r="D73" s="261"/>
      <c r="E73" s="152" t="s">
        <v>89</v>
      </c>
      <c r="F73" s="138">
        <f>Производственная!F84</f>
        <v>0</v>
      </c>
      <c r="G73" s="69"/>
      <c r="H73" s="48"/>
      <c r="I73" s="42"/>
      <c r="O73" s="42"/>
      <c r="P73" s="42"/>
      <c r="Q73" s="42"/>
    </row>
    <row r="74" spans="1:17" s="47" customFormat="1" ht="14.25" customHeight="1">
      <c r="A74" s="44" t="s">
        <v>306</v>
      </c>
      <c r="B74" s="89" t="str">
        <f t="shared" si="0"/>
        <v>2.1. Надежность снабжения потребителей товарами (услугами)                             диаметр от 1000мм, (км)</v>
      </c>
      <c r="C74" s="142">
        <v>1</v>
      </c>
      <c r="D74" s="261"/>
      <c r="E74" s="152" t="s">
        <v>9</v>
      </c>
      <c r="F74" s="138">
        <f>Производственная!F85</f>
        <v>0</v>
      </c>
      <c r="G74" s="69"/>
      <c r="H74" s="48"/>
      <c r="I74" s="42"/>
      <c r="O74" s="42"/>
      <c r="P74" s="42"/>
      <c r="Q74" s="42"/>
    </row>
    <row r="75" spans="1:17" s="47" customFormat="1" ht="15.75" customHeight="1">
      <c r="A75" s="44"/>
      <c r="B75" s="44"/>
      <c r="C75" s="142">
        <v>1</v>
      </c>
      <c r="D75" s="271" t="s">
        <v>410</v>
      </c>
      <c r="E75" s="272"/>
      <c r="F75" s="273"/>
      <c r="G75" s="69"/>
      <c r="H75" s="48"/>
      <c r="I75" s="42"/>
      <c r="O75" s="42"/>
      <c r="P75" s="42"/>
      <c r="Q75" s="42"/>
    </row>
    <row r="76" spans="1:17" s="47" customFormat="1" ht="12.75" customHeight="1">
      <c r="A76" s="44" t="s">
        <v>307</v>
      </c>
      <c r="B76" s="89" t="str">
        <f>$D$75&amp;" "&amp;E76</f>
        <v>2.2. Сбалансированность системы коммунальной инфраструктуры Уровень загрузки производственных мощностей (%)</v>
      </c>
      <c r="C76" s="142">
        <v>1</v>
      </c>
      <c r="D76" s="286" t="s">
        <v>53</v>
      </c>
      <c r="E76" s="147" t="s">
        <v>54</v>
      </c>
      <c r="F76" s="135">
        <f>IF(SUM(I77:I79)=0,0,AVERAGE(I77:I79))</f>
        <v>0.15909090909090906</v>
      </c>
      <c r="G76" s="69"/>
      <c r="H76" s="48"/>
      <c r="I76" s="42"/>
      <c r="O76" s="42"/>
      <c r="P76" s="42"/>
      <c r="Q76" s="42"/>
    </row>
    <row r="77" spans="1:17" s="47" customFormat="1" ht="11.25">
      <c r="A77" s="44" t="s">
        <v>308</v>
      </c>
      <c r="B77" s="89" t="str">
        <f aca="true" t="shared" si="1" ref="B77:B99">$D$75&amp;" "&amp;E77</f>
        <v>2.2. Сбалансированность системы коммунальной инфраструктуры              -оборудование водозаборов</v>
      </c>
      <c r="C77" s="142">
        <v>1</v>
      </c>
      <c r="D77" s="286"/>
      <c r="E77" s="152" t="s">
        <v>102</v>
      </c>
      <c r="F77" s="140">
        <f>IF(F85=0,0,F81/F85)</f>
        <v>0.15909090909090906</v>
      </c>
      <c r="G77" s="69"/>
      <c r="H77" s="48"/>
      <c r="I77" s="42">
        <f>IF(F77&gt;0,F77,"")</f>
        <v>0.15909090909090906</v>
      </c>
      <c r="O77" s="42"/>
      <c r="P77" s="42"/>
      <c r="Q77" s="42"/>
    </row>
    <row r="78" spans="1:17" s="47" customFormat="1" ht="11.25">
      <c r="A78" s="44" t="s">
        <v>309</v>
      </c>
      <c r="B78" s="89" t="str">
        <f t="shared" si="1"/>
        <v>2.2. Сбалансированность системы коммунальной инфраструктуры              -оборудование системы очистки воды </v>
      </c>
      <c r="C78" s="142">
        <v>1</v>
      </c>
      <c r="D78" s="286"/>
      <c r="E78" s="152" t="s">
        <v>103</v>
      </c>
      <c r="F78" s="140">
        <f>IF(F86=0,0,F82/F86)</f>
        <v>0</v>
      </c>
      <c r="G78" s="69"/>
      <c r="H78" s="48"/>
      <c r="I78" s="42">
        <f>IF(F78&gt;0,F78,"")</f>
      </c>
      <c r="O78" s="42"/>
      <c r="P78" s="42"/>
      <c r="Q78" s="42"/>
    </row>
    <row r="79" spans="1:17" s="47" customFormat="1" ht="11.25">
      <c r="A79" s="44" t="s">
        <v>310</v>
      </c>
      <c r="B79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79" s="142">
        <v>1</v>
      </c>
      <c r="D79" s="286"/>
      <c r="E79" s="152" t="s">
        <v>104</v>
      </c>
      <c r="F79" s="140">
        <f>IF(F87=0,0,F83/F87)</f>
        <v>0</v>
      </c>
      <c r="G79" s="69"/>
      <c r="H79" s="48"/>
      <c r="I79" s="42">
        <f>IF(F79&gt;0,F79,"")</f>
      </c>
      <c r="O79" s="42"/>
      <c r="P79" s="42"/>
      <c r="Q79" s="42"/>
    </row>
    <row r="80" spans="1:17" s="47" customFormat="1" ht="11.25">
      <c r="A80" s="44" t="s">
        <v>311</v>
      </c>
      <c r="B80" s="89" t="str">
        <f t="shared" si="1"/>
        <v>2.2. Сбалансированность системы коммунальной инфраструктуры Фактическая производительность оборудования (тыс. куб. м)</v>
      </c>
      <c r="C80" s="142">
        <v>1</v>
      </c>
      <c r="D80" s="286"/>
      <c r="E80" s="163" t="s">
        <v>55</v>
      </c>
      <c r="F80" s="164"/>
      <c r="G80" s="69"/>
      <c r="H80" s="48"/>
      <c r="I80" s="42"/>
      <c r="O80" s="42"/>
      <c r="P80" s="42"/>
      <c r="Q80" s="42"/>
    </row>
    <row r="81" spans="1:17" s="47" customFormat="1" ht="11.25">
      <c r="A81" s="44" t="s">
        <v>312</v>
      </c>
      <c r="B81" s="89" t="str">
        <f t="shared" si="1"/>
        <v>2.2. Сбалансированность системы коммунальной инфраструктуры              -оборудование водозаборов</v>
      </c>
      <c r="C81" s="142">
        <v>1</v>
      </c>
      <c r="D81" s="286"/>
      <c r="E81" s="152" t="s">
        <v>102</v>
      </c>
      <c r="F81" s="177">
        <v>0.35</v>
      </c>
      <c r="G81" s="69"/>
      <c r="H81" s="48"/>
      <c r="I81" s="42"/>
      <c r="O81" s="42"/>
      <c r="P81" s="42"/>
      <c r="Q81" s="42"/>
    </row>
    <row r="82" spans="1:17" s="47" customFormat="1" ht="11.25">
      <c r="A82" s="44" t="s">
        <v>313</v>
      </c>
      <c r="B82" s="89" t="str">
        <f t="shared" si="1"/>
        <v>2.2. Сбалансированность системы коммунальной инфраструктуры              -оборудование системы очистки воды </v>
      </c>
      <c r="C82" s="142">
        <v>1</v>
      </c>
      <c r="D82" s="286"/>
      <c r="E82" s="152" t="s">
        <v>103</v>
      </c>
      <c r="F82" s="177">
        <v>0</v>
      </c>
      <c r="G82" s="69"/>
      <c r="H82" s="48"/>
      <c r="I82" s="42"/>
      <c r="O82" s="42"/>
      <c r="P82" s="42"/>
      <c r="Q82" s="42"/>
    </row>
    <row r="83" spans="1:17" s="47" customFormat="1" ht="11.25">
      <c r="A83" s="44" t="s">
        <v>314</v>
      </c>
      <c r="B83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3" s="142">
        <v>1</v>
      </c>
      <c r="D83" s="286"/>
      <c r="E83" s="152" t="s">
        <v>104</v>
      </c>
      <c r="F83" s="177">
        <v>0</v>
      </c>
      <c r="G83" s="69"/>
      <c r="H83" s="48"/>
      <c r="I83" s="42"/>
      <c r="O83" s="42"/>
      <c r="P83" s="42"/>
      <c r="Q83" s="42"/>
    </row>
    <row r="84" spans="1:17" s="47" customFormat="1" ht="11.25">
      <c r="A84" s="44" t="s">
        <v>315</v>
      </c>
      <c r="B84" s="89" t="str">
        <f t="shared" si="1"/>
        <v>2.2. Сбалансированность системы коммунальной инфраструктуры Установленная производительность оборудования (тыс. куб. м)</v>
      </c>
      <c r="C84" s="142">
        <v>1</v>
      </c>
      <c r="D84" s="286"/>
      <c r="E84" s="163" t="s">
        <v>56</v>
      </c>
      <c r="F84" s="165"/>
      <c r="G84" s="69"/>
      <c r="H84" s="48"/>
      <c r="I84" s="42"/>
      <c r="O84" s="42"/>
      <c r="P84" s="42"/>
      <c r="Q84" s="42"/>
    </row>
    <row r="85" spans="1:17" s="47" customFormat="1" ht="11.25">
      <c r="A85" s="44" t="s">
        <v>316</v>
      </c>
      <c r="B85" s="89" t="str">
        <f t="shared" si="1"/>
        <v>2.2. Сбалансированность системы коммунальной инфраструктуры              -оборудование водозаборов</v>
      </c>
      <c r="C85" s="142">
        <v>1</v>
      </c>
      <c r="D85" s="286"/>
      <c r="E85" s="152" t="s">
        <v>102</v>
      </c>
      <c r="F85" s="177">
        <v>2.2</v>
      </c>
      <c r="G85" s="69"/>
      <c r="H85" s="48"/>
      <c r="I85" s="42"/>
      <c r="O85" s="42"/>
      <c r="P85" s="42"/>
      <c r="Q85" s="42"/>
    </row>
    <row r="86" spans="1:17" s="47" customFormat="1" ht="11.25">
      <c r="A86" s="44" t="s">
        <v>317</v>
      </c>
      <c r="B86" s="89" t="str">
        <f t="shared" si="1"/>
        <v>2.2. Сбалансированность системы коммунальной инфраструктуры              -оборудование системы очистки воды </v>
      </c>
      <c r="C86" s="142">
        <v>1</v>
      </c>
      <c r="D86" s="286"/>
      <c r="E86" s="152" t="s">
        <v>103</v>
      </c>
      <c r="F86" s="177">
        <v>0</v>
      </c>
      <c r="G86" s="69"/>
      <c r="H86" s="48"/>
      <c r="I86" s="42"/>
      <c r="O86" s="42"/>
      <c r="P86" s="42"/>
      <c r="Q86" s="42"/>
    </row>
    <row r="87" spans="1:17" s="47" customFormat="1" ht="11.25">
      <c r="A87" s="44" t="s">
        <v>251</v>
      </c>
      <c r="B87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7" s="142">
        <v>1</v>
      </c>
      <c r="D87" s="286"/>
      <c r="E87" s="152" t="s">
        <v>104</v>
      </c>
      <c r="F87" s="177">
        <v>0</v>
      </c>
      <c r="G87" s="69"/>
      <c r="H87" s="48"/>
      <c r="I87" s="42"/>
      <c r="O87" s="42"/>
      <c r="P87" s="42"/>
      <c r="Q87" s="42"/>
    </row>
    <row r="88" spans="1:17" s="47" customFormat="1" ht="11.25">
      <c r="A88" s="44" t="s">
        <v>252</v>
      </c>
      <c r="B88" s="89" t="str">
        <f t="shared" si="1"/>
        <v>2.2. Сбалансированность системы коммунальной инфраструктуры Обеспеченность потребления товаров и услуг приборами учета (%)</v>
      </c>
      <c r="C88" s="142">
        <v>1</v>
      </c>
      <c r="D88" s="287" t="s">
        <v>57</v>
      </c>
      <c r="E88" s="147" t="s">
        <v>58</v>
      </c>
      <c r="F88" s="135">
        <f>IF(SUM(I89:I91)=0,0,AVERAGE(I89:I91))</f>
        <v>0.6359832635983264</v>
      </c>
      <c r="G88" s="69"/>
      <c r="H88" s="48"/>
      <c r="I88" s="42"/>
      <c r="O88" s="42"/>
      <c r="P88" s="42"/>
      <c r="Q88" s="42"/>
    </row>
    <row r="89" spans="1:17" s="47" customFormat="1" ht="11.25">
      <c r="A89" s="44" t="s">
        <v>253</v>
      </c>
      <c r="B89" s="89" t="str">
        <f t="shared" si="1"/>
        <v>2.2. Сбалансированность системы коммунальной инфраструктуры              -оборудование водозаборов</v>
      </c>
      <c r="C89" s="142">
        <v>1</v>
      </c>
      <c r="D89" s="288"/>
      <c r="E89" s="152" t="s">
        <v>102</v>
      </c>
      <c r="F89" s="140">
        <f>IF(F97=0,0,F93/F97)</f>
        <v>0.6359832635983264</v>
      </c>
      <c r="G89" s="69"/>
      <c r="H89" s="48"/>
      <c r="I89" s="42">
        <f>IF(F89&gt;0,F89,"")</f>
        <v>0.6359832635983264</v>
      </c>
      <c r="O89" s="42"/>
      <c r="P89" s="42"/>
      <c r="Q89" s="42"/>
    </row>
    <row r="90" spans="1:17" s="47" customFormat="1" ht="11.25">
      <c r="A90" s="44" t="s">
        <v>254</v>
      </c>
      <c r="B90" s="89" t="str">
        <f t="shared" si="1"/>
        <v>2.2. Сбалансированность системы коммунальной инфраструктуры              -оборудование системы очистки воды </v>
      </c>
      <c r="C90" s="142">
        <v>1</v>
      </c>
      <c r="D90" s="288"/>
      <c r="E90" s="152" t="s">
        <v>103</v>
      </c>
      <c r="F90" s="140">
        <f>IF(F98=0,0,F94/F98)</f>
        <v>0</v>
      </c>
      <c r="G90" s="69"/>
      <c r="H90" s="48"/>
      <c r="I90" s="42">
        <f>IF(F90&gt;0,F90,"")</f>
      </c>
      <c r="O90" s="42"/>
      <c r="P90" s="42"/>
      <c r="Q90" s="42"/>
    </row>
    <row r="91" spans="1:17" s="47" customFormat="1" ht="11.25">
      <c r="A91" s="44" t="s">
        <v>255</v>
      </c>
      <c r="B91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1" s="142">
        <v>1</v>
      </c>
      <c r="D91" s="288"/>
      <c r="E91" s="152" t="s">
        <v>104</v>
      </c>
      <c r="F91" s="140">
        <f>IF(F99=0,0,F95/F99)</f>
        <v>0.6359832635983264</v>
      </c>
      <c r="G91" s="69"/>
      <c r="H91" s="48"/>
      <c r="I91" s="42">
        <f>IF(F91&gt;0,F91,"")</f>
        <v>0.6359832635983264</v>
      </c>
      <c r="O91" s="42"/>
      <c r="P91" s="42"/>
      <c r="Q91" s="42"/>
    </row>
    <row r="92" spans="1:17" s="47" customFormat="1" ht="11.25">
      <c r="A92" s="44" t="s">
        <v>349</v>
      </c>
      <c r="B92" s="89" t="str">
        <f t="shared" si="1"/>
        <v>2.2. Сбалансированность системы коммунальной инфраструктуры Объем товаров и услуг, реализуемый по приборам учета  (тыс. куб. м)</v>
      </c>
      <c r="C92" s="142">
        <v>1</v>
      </c>
      <c r="D92" s="288"/>
      <c r="E92" s="163" t="s">
        <v>59</v>
      </c>
      <c r="F92" s="164"/>
      <c r="G92" s="69"/>
      <c r="H92" s="48"/>
      <c r="I92" s="42"/>
      <c r="O92" s="42"/>
      <c r="P92" s="42"/>
      <c r="Q92" s="42"/>
    </row>
    <row r="93" spans="1:17" s="47" customFormat="1" ht="11.25">
      <c r="A93" s="44" t="s">
        <v>350</v>
      </c>
      <c r="B93" s="89" t="str">
        <f t="shared" si="1"/>
        <v>2.2. Сбалансированность системы коммунальной инфраструктуры              -оборудование водозаборов</v>
      </c>
      <c r="C93" s="142">
        <v>1</v>
      </c>
      <c r="D93" s="288"/>
      <c r="E93" s="152" t="s">
        <v>102</v>
      </c>
      <c r="F93" s="177">
        <v>15.2</v>
      </c>
      <c r="G93" s="69"/>
      <c r="H93" s="48"/>
      <c r="I93" s="42"/>
      <c r="O93" s="42"/>
      <c r="P93" s="42"/>
      <c r="Q93" s="42"/>
    </row>
    <row r="94" spans="1:17" s="47" customFormat="1" ht="11.25">
      <c r="A94" s="44" t="s">
        <v>351</v>
      </c>
      <c r="B94" s="89" t="str">
        <f t="shared" si="1"/>
        <v>2.2. Сбалансированность системы коммунальной инфраструктуры              -оборудование системы очистки воды </v>
      </c>
      <c r="C94" s="142">
        <v>1</v>
      </c>
      <c r="D94" s="288"/>
      <c r="E94" s="152" t="s">
        <v>103</v>
      </c>
      <c r="F94" s="177">
        <v>0</v>
      </c>
      <c r="G94" s="69"/>
      <c r="H94" s="48"/>
      <c r="I94" s="42"/>
      <c r="O94" s="42"/>
      <c r="P94" s="42"/>
      <c r="Q94" s="42"/>
    </row>
    <row r="95" spans="1:17" s="47" customFormat="1" ht="11.25">
      <c r="A95" s="44" t="s">
        <v>352</v>
      </c>
      <c r="B95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5" s="142">
        <v>1</v>
      </c>
      <c r="D95" s="288"/>
      <c r="E95" s="152" t="s">
        <v>104</v>
      </c>
      <c r="F95" s="177">
        <v>15.2</v>
      </c>
      <c r="G95" s="69"/>
      <c r="H95" s="48"/>
      <c r="I95" s="42"/>
      <c r="O95" s="42"/>
      <c r="P95" s="42"/>
      <c r="Q95" s="42"/>
    </row>
    <row r="96" spans="1:17" s="47" customFormat="1" ht="11.25">
      <c r="A96" s="44" t="s">
        <v>353</v>
      </c>
      <c r="B96" s="89" t="str">
        <f t="shared" si="1"/>
        <v>2.2. Сбалансированность системы коммунальной инфраструктуры Общий объем реализации товаров и услуг (тыс. куб. м)</v>
      </c>
      <c r="C96" s="142">
        <v>1</v>
      </c>
      <c r="D96" s="288"/>
      <c r="E96" s="163" t="s">
        <v>60</v>
      </c>
      <c r="F96" s="165"/>
      <c r="G96" s="69"/>
      <c r="H96" s="48"/>
      <c r="I96" s="42"/>
      <c r="O96" s="42"/>
      <c r="P96" s="42"/>
      <c r="Q96" s="42"/>
    </row>
    <row r="97" spans="1:17" s="47" customFormat="1" ht="11.25">
      <c r="A97" s="44" t="s">
        <v>354</v>
      </c>
      <c r="B97" s="89" t="str">
        <f t="shared" si="1"/>
        <v>2.2. Сбалансированность системы коммунальной инфраструктуры              -оборудование водозаборов</v>
      </c>
      <c r="C97" s="142">
        <v>1</v>
      </c>
      <c r="D97" s="288"/>
      <c r="E97" s="152" t="s">
        <v>102</v>
      </c>
      <c r="F97" s="177">
        <v>23.9</v>
      </c>
      <c r="G97" s="69"/>
      <c r="H97" s="48"/>
      <c r="I97" s="42"/>
      <c r="O97" s="42"/>
      <c r="P97" s="42"/>
      <c r="Q97" s="42"/>
    </row>
    <row r="98" spans="1:17" s="47" customFormat="1" ht="11.25">
      <c r="A98" s="44" t="s">
        <v>355</v>
      </c>
      <c r="B98" s="89" t="str">
        <f t="shared" si="1"/>
        <v>2.2. Сбалансированность системы коммунальной инфраструктуры              -оборудование системы очистки воды </v>
      </c>
      <c r="C98" s="142">
        <v>1</v>
      </c>
      <c r="D98" s="288"/>
      <c r="E98" s="152" t="s">
        <v>103</v>
      </c>
      <c r="F98" s="177">
        <v>0</v>
      </c>
      <c r="G98" s="69"/>
      <c r="H98" s="48"/>
      <c r="I98" s="42"/>
      <c r="O98" s="42"/>
      <c r="P98" s="42"/>
      <c r="Q98" s="42"/>
    </row>
    <row r="99" spans="1:17" s="47" customFormat="1" ht="11.25">
      <c r="A99" s="44" t="s">
        <v>356</v>
      </c>
      <c r="B99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9" s="142">
        <v>1</v>
      </c>
      <c r="D99" s="288"/>
      <c r="E99" s="152" t="s">
        <v>104</v>
      </c>
      <c r="F99" s="177">
        <v>23.9</v>
      </c>
      <c r="G99" s="69"/>
      <c r="H99" s="48"/>
      <c r="I99" s="42"/>
      <c r="O99" s="42"/>
      <c r="P99" s="42"/>
      <c r="Q99" s="42"/>
    </row>
    <row r="100" spans="1:17" s="47" customFormat="1" ht="11.25">
      <c r="A100" s="44" t="s">
        <v>321</v>
      </c>
      <c r="B100" s="89" t="s">
        <v>84</v>
      </c>
      <c r="C100" s="142">
        <v>1</v>
      </c>
      <c r="D100" s="288"/>
      <c r="E100" s="166" t="s">
        <v>319</v>
      </c>
      <c r="F100" s="178">
        <v>0</v>
      </c>
      <c r="G100" s="69"/>
      <c r="H100" s="48"/>
      <c r="I100" s="42"/>
      <c r="O100" s="42"/>
      <c r="P100" s="42"/>
      <c r="Q100" s="42"/>
    </row>
    <row r="101" spans="1:17" s="47" customFormat="1" ht="11.25">
      <c r="A101" s="44" t="s">
        <v>322</v>
      </c>
      <c r="B101" s="89" t="s">
        <v>85</v>
      </c>
      <c r="C101" s="142">
        <v>1</v>
      </c>
      <c r="D101" s="289"/>
      <c r="E101" s="152" t="s">
        <v>320</v>
      </c>
      <c r="F101" s="178">
        <v>51.5</v>
      </c>
      <c r="G101" s="69"/>
      <c r="H101" s="48"/>
      <c r="I101" s="42"/>
      <c r="O101" s="42"/>
      <c r="P101" s="42"/>
      <c r="Q101" s="42"/>
    </row>
    <row r="102" spans="1:17" s="47" customFormat="1" ht="14.25" customHeight="1">
      <c r="A102" s="44"/>
      <c r="B102" s="44"/>
      <c r="C102" s="142">
        <v>1</v>
      </c>
      <c r="D102" s="283" t="s">
        <v>411</v>
      </c>
      <c r="E102" s="284"/>
      <c r="F102" s="285"/>
      <c r="G102" s="69"/>
      <c r="H102" s="48"/>
      <c r="I102" s="42"/>
      <c r="O102" s="42"/>
      <c r="P102" s="42"/>
      <c r="Q102" s="42"/>
    </row>
    <row r="103" spans="1:17" s="47" customFormat="1" ht="11.25">
      <c r="A103" s="44" t="s">
        <v>357</v>
      </c>
      <c r="B103" s="89" t="str">
        <f>$D$102&amp;" "&amp;E103</f>
        <v>2.3. Доступность товаров и услуг для потребителей Доля потребителей в жилых домах, обеспеченных доступом к объектам (%)</v>
      </c>
      <c r="C103" s="142">
        <v>1</v>
      </c>
      <c r="D103" s="286" t="s">
        <v>61</v>
      </c>
      <c r="E103" s="147" t="s">
        <v>62</v>
      </c>
      <c r="F103" s="140">
        <f>IF(F31=0,0,F104/F31)</f>
        <v>0.7674008810572687</v>
      </c>
      <c r="G103" s="69"/>
      <c r="H103" s="48"/>
      <c r="I103" s="42"/>
      <c r="O103" s="42"/>
      <c r="P103" s="42"/>
      <c r="Q103" s="42"/>
    </row>
    <row r="104" spans="1:17" s="47" customFormat="1" ht="11.25">
      <c r="A104" s="44" t="s">
        <v>358</v>
      </c>
      <c r="B104" s="89" t="str">
        <f aca="true" t="shared" si="2" ref="B104:B115">$D$102&amp;" "&amp;E104</f>
        <v>2.3. Доступность товаров и услуг для потребителей    Численность населения, пользующихся услугами данной организации (чел.)</v>
      </c>
      <c r="C104" s="142">
        <v>1</v>
      </c>
      <c r="D104" s="286"/>
      <c r="E104" s="149" t="s">
        <v>13</v>
      </c>
      <c r="F104" s="188">
        <f>Производственная!F40</f>
        <v>2613</v>
      </c>
      <c r="G104" s="69"/>
      <c r="H104" s="48"/>
      <c r="I104" s="42"/>
      <c r="O104" s="42"/>
      <c r="P104" s="42"/>
      <c r="Q104" s="42"/>
    </row>
    <row r="105" spans="1:17" s="47" customFormat="1" ht="15" customHeight="1">
      <c r="A105" s="44" t="s">
        <v>359</v>
      </c>
      <c r="B105" s="89" t="str">
        <f t="shared" si="2"/>
        <v>2.3. Доступность товаров и услуг для потребителей Доля расходов на оплату услуг в совокупном доходе населения (%)</v>
      </c>
      <c r="C105" s="142">
        <v>1</v>
      </c>
      <c r="D105" s="261" t="s">
        <v>63</v>
      </c>
      <c r="E105" s="148" t="s">
        <v>137</v>
      </c>
      <c r="F105" s="140">
        <f>IF(F107=0,0,F106/F107)</f>
        <v>0.009777806155024901</v>
      </c>
      <c r="G105" s="69"/>
      <c r="H105" s="48"/>
      <c r="I105" s="42"/>
      <c r="O105" s="42"/>
      <c r="P105" s="42"/>
      <c r="Q105" s="42"/>
    </row>
    <row r="106" spans="1:17" s="47" customFormat="1" ht="11.25">
      <c r="A106" s="44" t="s">
        <v>360</v>
      </c>
      <c r="B106" s="89" t="str">
        <f t="shared" si="2"/>
        <v>2.3. Доступность товаров и услуг для потребителей    Среднемесячный платеж населения за услуги водоснабжения (руб.)</v>
      </c>
      <c r="C106" s="142">
        <v>1</v>
      </c>
      <c r="D106" s="261"/>
      <c r="E106" s="149" t="s">
        <v>40</v>
      </c>
      <c r="F106" s="138">
        <f>Производственная!F88</f>
        <v>76.57</v>
      </c>
      <c r="G106" s="69"/>
      <c r="H106" s="48"/>
      <c r="I106" s="42"/>
      <c r="O106" s="42"/>
      <c r="P106" s="42"/>
      <c r="Q106" s="42"/>
    </row>
    <row r="107" spans="1:17" s="47" customFormat="1" ht="11.25">
      <c r="A107" s="44" t="s">
        <v>361</v>
      </c>
      <c r="B107" s="89" t="str">
        <f t="shared" si="2"/>
        <v>2.3. Доступность товаров и услуг для потребителей    Денежные доходы населения, средние на человека (руб.)</v>
      </c>
      <c r="C107" s="142">
        <v>1</v>
      </c>
      <c r="D107" s="261"/>
      <c r="E107" s="149" t="s">
        <v>41</v>
      </c>
      <c r="F107" s="138">
        <f>Производственная!F89</f>
        <v>7831</v>
      </c>
      <c r="G107" s="69"/>
      <c r="H107" s="48"/>
      <c r="I107" s="42"/>
      <c r="O107" s="42"/>
      <c r="P107" s="42"/>
      <c r="Q107" s="42"/>
    </row>
    <row r="108" spans="1:17" s="47" customFormat="1" ht="11.25">
      <c r="A108" s="44" t="s">
        <v>362</v>
      </c>
      <c r="B108" s="89" t="str">
        <f t="shared" si="2"/>
        <v>2.3. Доступность товаров и услуг для потребителей Индекс нового строительства (ед.)</v>
      </c>
      <c r="C108" s="142">
        <v>1</v>
      </c>
      <c r="D108" s="286" t="s">
        <v>64</v>
      </c>
      <c r="E108" s="147" t="s">
        <v>121</v>
      </c>
      <c r="F108" s="159">
        <f>IF(F23=0,0,F109/F23)</f>
        <v>0</v>
      </c>
      <c r="G108" s="69"/>
      <c r="H108" s="48"/>
      <c r="I108" s="42"/>
      <c r="O108" s="42"/>
      <c r="P108" s="42"/>
      <c r="Q108" s="42"/>
    </row>
    <row r="109" spans="1:17" s="47" customFormat="1" ht="11.25">
      <c r="A109" s="44" t="s">
        <v>363</v>
      </c>
      <c r="B109" s="89" t="str">
        <f t="shared" si="2"/>
        <v>2.3. Доступность товаров и услуг для потребителей    Протяженность построенных сетей (км.)</v>
      </c>
      <c r="C109" s="142">
        <v>1</v>
      </c>
      <c r="D109" s="286"/>
      <c r="E109" s="152" t="s">
        <v>427</v>
      </c>
      <c r="F109" s="177">
        <v>0</v>
      </c>
      <c r="G109" s="69"/>
      <c r="H109" s="48"/>
      <c r="I109" s="42"/>
      <c r="O109" s="42"/>
      <c r="P109" s="42"/>
      <c r="Q109" s="42"/>
    </row>
    <row r="110" spans="1:17" s="47" customFormat="1" ht="14.25" customHeight="1">
      <c r="A110" s="44" t="s">
        <v>364</v>
      </c>
      <c r="B110" s="89" t="str">
        <f t="shared" si="2"/>
        <v>2.3. Доступность товаров и услуг для потребителей Удельное водопотребление (куб.м/чел)</v>
      </c>
      <c r="C110" s="142">
        <v>1</v>
      </c>
      <c r="D110" s="261" t="s">
        <v>122</v>
      </c>
      <c r="E110" s="148" t="s">
        <v>12</v>
      </c>
      <c r="F110" s="134">
        <f>IF(F104=0,0,F111/F104*1000)</f>
        <v>8.151549942594718</v>
      </c>
      <c r="G110" s="69"/>
      <c r="H110" s="48"/>
      <c r="I110" s="42"/>
      <c r="O110" s="42"/>
      <c r="P110" s="42"/>
      <c r="Q110" s="42"/>
    </row>
    <row r="111" spans="1:17" s="47" customFormat="1" ht="14.25" customHeight="1">
      <c r="A111" s="44" t="s">
        <v>365</v>
      </c>
      <c r="B111" s="89" t="str">
        <f t="shared" si="2"/>
        <v>2.3. Доступность товаров и услуг для потребителей    Объем воды, отпущенной всем потребителям - населению (тыс.куб.м)</v>
      </c>
      <c r="C111" s="142">
        <v>1</v>
      </c>
      <c r="D111" s="261"/>
      <c r="E111" s="149" t="s">
        <v>123</v>
      </c>
      <c r="F111" s="188">
        <f>Производственная!F23</f>
        <v>21.3</v>
      </c>
      <c r="G111" s="69"/>
      <c r="H111" s="48"/>
      <c r="I111" s="42"/>
      <c r="O111" s="42"/>
      <c r="P111" s="42"/>
      <c r="Q111" s="42"/>
    </row>
    <row r="112" spans="1:17" s="47" customFormat="1" ht="11.25">
      <c r="A112" s="44" t="s">
        <v>366</v>
      </c>
      <c r="B112" s="89" t="str">
        <f t="shared" si="2"/>
        <v>2.3. Доступность товаров и услуг для потребителей Стоимость подключения в расчете на 1 м2 (%)</v>
      </c>
      <c r="C112" s="142">
        <v>1</v>
      </c>
      <c r="D112" s="286" t="s">
        <v>124</v>
      </c>
      <c r="E112" s="148" t="s">
        <v>125</v>
      </c>
      <c r="F112" s="159">
        <f>IF(F113=0,0,(F114*F115)/F113)</f>
        <v>0</v>
      </c>
      <c r="G112" s="69"/>
      <c r="H112" s="48"/>
      <c r="I112" s="42"/>
      <c r="O112" s="42"/>
      <c r="P112" s="42"/>
      <c r="Q112" s="42"/>
    </row>
    <row r="113" spans="1:17" s="47" customFormat="1" ht="11.25">
      <c r="A113" s="44" t="s">
        <v>367</v>
      </c>
      <c r="B113" s="89" t="str">
        <f t="shared" si="2"/>
        <v>2.3. Доступность товаров и услуг для потребителей    Средняя рыночная стоимость 1 кв. м нового жилья (руб.)</v>
      </c>
      <c r="C113" s="142">
        <v>1</v>
      </c>
      <c r="D113" s="286"/>
      <c r="E113" s="167" t="s">
        <v>257</v>
      </c>
      <c r="F113" s="177">
        <v>0</v>
      </c>
      <c r="G113" s="69"/>
      <c r="H113" s="48"/>
      <c r="I113" s="42"/>
      <c r="O113" s="42"/>
      <c r="P113" s="42"/>
      <c r="Q113" s="42"/>
    </row>
    <row r="114" spans="1:17" s="47" customFormat="1" ht="11.25">
      <c r="A114" s="44" t="s">
        <v>368</v>
      </c>
      <c r="B114" s="89" t="str">
        <f t="shared" si="2"/>
        <v>2.3. Доступность товаров и услуг для потребителей    Удельная нагрузка на новое строительство (м3 в сутки на м2)</v>
      </c>
      <c r="C114" s="142">
        <v>1</v>
      </c>
      <c r="D114" s="286"/>
      <c r="E114" s="167" t="s">
        <v>426</v>
      </c>
      <c r="F114" s="177">
        <v>0</v>
      </c>
      <c r="G114" s="69"/>
      <c r="H114" s="48"/>
      <c r="I114" s="42"/>
      <c r="O114" s="42"/>
      <c r="P114" s="42"/>
      <c r="Q114" s="42"/>
    </row>
    <row r="115" spans="1:17" s="47" customFormat="1" ht="11.25">
      <c r="A115" s="44" t="s">
        <v>369</v>
      </c>
      <c r="B115" s="89" t="str">
        <f t="shared" si="2"/>
        <v>2.3. Доступность товаров и услуг для потребителей    Тариф на подключение к системе коммунальной инфраструктуры (рублей на куб. м в сутки)</v>
      </c>
      <c r="C115" s="142">
        <v>1</v>
      </c>
      <c r="D115" s="286"/>
      <c r="E115" s="167" t="s">
        <v>348</v>
      </c>
      <c r="F115" s="177">
        <v>0</v>
      </c>
      <c r="G115" s="69"/>
      <c r="H115" s="48"/>
      <c r="I115" s="42"/>
      <c r="O115" s="42"/>
      <c r="P115" s="42"/>
      <c r="Q115" s="42"/>
    </row>
    <row r="116" spans="1:17" s="47" customFormat="1" ht="15" customHeight="1">
      <c r="A116" s="44"/>
      <c r="B116" s="44"/>
      <c r="C116" s="142">
        <v>1</v>
      </c>
      <c r="D116" s="283" t="s">
        <v>412</v>
      </c>
      <c r="E116" s="284"/>
      <c r="F116" s="285"/>
      <c r="G116" s="69"/>
      <c r="H116" s="48"/>
      <c r="I116" s="42"/>
      <c r="O116" s="42"/>
      <c r="P116" s="42"/>
      <c r="Q116" s="42"/>
    </row>
    <row r="117" spans="1:17" s="47" customFormat="1" ht="11.25">
      <c r="A117" s="44" t="s">
        <v>370</v>
      </c>
      <c r="B117" s="89" t="str">
        <f>$D$116&amp;" "&amp;E117</f>
        <v>2.4. Эффективность деятельности         Рентабельность деятельности (%)</v>
      </c>
      <c r="C117" s="142">
        <v>1</v>
      </c>
      <c r="D117" s="286" t="s">
        <v>126</v>
      </c>
      <c r="E117" s="147" t="s">
        <v>127</v>
      </c>
      <c r="F117" s="140">
        <f>IF(F119=0,0,F118/F119)</f>
        <v>-0.17274695985340666</v>
      </c>
      <c r="G117" s="69"/>
      <c r="H117" s="48"/>
      <c r="I117" s="42"/>
      <c r="O117" s="42"/>
      <c r="P117" s="42"/>
      <c r="Q117" s="42"/>
    </row>
    <row r="118" spans="1:17" s="47" customFormat="1" ht="22.5">
      <c r="A118" s="44" t="s">
        <v>371</v>
      </c>
      <c r="B118" s="89" t="str">
        <f aca="true" t="shared" si="3" ref="B118:B133">$D$116&amp;" "&amp;E118</f>
        <v>2.4. Эффективность деятельности            Финансовые результаты деятельности организации коммунального комплекса до налогообложения (тыс. руб.)</v>
      </c>
      <c r="C118" s="142">
        <v>1</v>
      </c>
      <c r="D118" s="286"/>
      <c r="E118" s="168" t="s">
        <v>379</v>
      </c>
      <c r="F118" s="177">
        <v>-103.7</v>
      </c>
      <c r="G118" s="69"/>
      <c r="H118" s="48"/>
      <c r="I118" s="42"/>
      <c r="O118" s="42"/>
      <c r="P118" s="42"/>
      <c r="Q118" s="42"/>
    </row>
    <row r="119" spans="1:17" s="47" customFormat="1" ht="11.25">
      <c r="A119" s="44" t="s">
        <v>372</v>
      </c>
      <c r="B119" s="89" t="str">
        <f t="shared" si="3"/>
        <v>2.4. Эффективность деятельности            Выручка организации коммунального комплекса (тыс. руб.)</v>
      </c>
      <c r="C119" s="142">
        <v>1</v>
      </c>
      <c r="D119" s="286"/>
      <c r="E119" s="168" t="s">
        <v>380</v>
      </c>
      <c r="F119" s="177">
        <v>600.3</v>
      </c>
      <c r="G119" s="69"/>
      <c r="H119" s="48"/>
      <c r="I119" s="42"/>
      <c r="O119" s="42"/>
      <c r="P119" s="42"/>
      <c r="Q119" s="42"/>
    </row>
    <row r="120" spans="1:17" s="47" customFormat="1" ht="11.25">
      <c r="A120" s="44" t="s">
        <v>373</v>
      </c>
      <c r="B120" s="89" t="str">
        <f t="shared" si="3"/>
        <v>2.4. Эффективность деятельности         Уровень сбора платежей (%)</v>
      </c>
      <c r="C120" s="142">
        <v>1</v>
      </c>
      <c r="D120" s="286" t="s">
        <v>128</v>
      </c>
      <c r="E120" s="147" t="s">
        <v>129</v>
      </c>
      <c r="F120" s="140">
        <f>IF(F122=0,0,F121/F122)</f>
        <v>0.8123139377537212</v>
      </c>
      <c r="G120" s="69"/>
      <c r="H120" s="48"/>
      <c r="I120" s="42"/>
      <c r="O120" s="42"/>
      <c r="P120" s="42"/>
      <c r="Q120" s="42"/>
    </row>
    <row r="121" spans="1:17" s="47" customFormat="1" ht="11.25">
      <c r="A121" s="44" t="s">
        <v>374</v>
      </c>
      <c r="B121" s="89" t="str">
        <f t="shared" si="3"/>
        <v>2.4. Эффективность деятельности            Объем средств, собранных за услуги объектов водоснабжения (тыс. руб.)</v>
      </c>
      <c r="C121" s="142">
        <v>1</v>
      </c>
      <c r="D121" s="286"/>
      <c r="E121" s="152" t="s">
        <v>484</v>
      </c>
      <c r="F121" s="177">
        <v>600.3</v>
      </c>
      <c r="G121" s="69"/>
      <c r="H121" s="48"/>
      <c r="I121" s="42"/>
      <c r="O121" s="42"/>
      <c r="P121" s="42"/>
      <c r="Q121" s="42"/>
    </row>
    <row r="122" spans="1:17" s="47" customFormat="1" ht="11.25">
      <c r="A122" s="44" t="s">
        <v>375</v>
      </c>
      <c r="B122" s="89" t="str">
        <f t="shared" si="3"/>
        <v>2.4. Эффективность деятельности            Объем начисленных средств за услуги объектов водоснабжения (тыс. руб.)</v>
      </c>
      <c r="C122" s="142">
        <v>1</v>
      </c>
      <c r="D122" s="286"/>
      <c r="E122" s="152" t="s">
        <v>485</v>
      </c>
      <c r="F122" s="177">
        <v>739</v>
      </c>
      <c r="G122" s="69"/>
      <c r="H122" s="48"/>
      <c r="I122" s="42"/>
      <c r="O122" s="42"/>
      <c r="P122" s="42"/>
      <c r="Q122" s="42"/>
    </row>
    <row r="123" spans="1:17" s="47" customFormat="1" ht="12" customHeight="1">
      <c r="A123" s="44" t="s">
        <v>376</v>
      </c>
      <c r="B123" s="89" t="str">
        <f t="shared" si="3"/>
        <v>2.4. Эффективность деятельности         Эффективность использования энергии (энергоемкость производства - производство воды), (кВтч/куб. м)</v>
      </c>
      <c r="C123" s="142">
        <v>1</v>
      </c>
      <c r="D123" s="286" t="s">
        <v>130</v>
      </c>
      <c r="E123" s="147" t="s">
        <v>131</v>
      </c>
      <c r="F123" s="160">
        <f>IF(F127=0,0,F125/F127)</f>
        <v>1.0634920634920635</v>
      </c>
      <c r="G123" s="69"/>
      <c r="H123" s="48"/>
      <c r="I123" s="42"/>
      <c r="O123" s="42"/>
      <c r="P123" s="42"/>
      <c r="Q123" s="42"/>
    </row>
    <row r="124" spans="1:17" s="47" customFormat="1" ht="11.25">
      <c r="A124" s="44" t="s">
        <v>377</v>
      </c>
      <c r="B124" s="89" t="str">
        <f t="shared" si="3"/>
        <v>2.4. Эффективность деятельности         Эффективность использования энергии (энергоемкость производства - подача воды), (кВтч/куб. м)</v>
      </c>
      <c r="C124" s="142">
        <v>1</v>
      </c>
      <c r="D124" s="286"/>
      <c r="E124" s="147" t="s">
        <v>21</v>
      </c>
      <c r="F124" s="159">
        <f>IF(F35=0,0,F126/F35)</f>
        <v>1.0634920634920635</v>
      </c>
      <c r="G124" s="69"/>
      <c r="H124" s="48"/>
      <c r="I124" s="42"/>
      <c r="O124" s="42"/>
      <c r="P124" s="42"/>
      <c r="Q124" s="42"/>
    </row>
    <row r="125" spans="1:17" s="47" customFormat="1" ht="13.5" customHeight="1">
      <c r="A125" s="44" t="s">
        <v>378</v>
      </c>
      <c r="B125" s="89" t="str">
        <f t="shared" si="3"/>
        <v>2.4. Эффективность деятельности            Расход электрической энергии на производство воды (станции 1-го подъема и очистка), (МВтч)</v>
      </c>
      <c r="C125" s="142">
        <v>1</v>
      </c>
      <c r="D125" s="286"/>
      <c r="E125" s="152" t="s">
        <v>486</v>
      </c>
      <c r="F125" s="133">
        <v>33.5</v>
      </c>
      <c r="G125" s="69"/>
      <c r="H125" s="48"/>
      <c r="I125" s="42"/>
      <c r="O125" s="42"/>
      <c r="P125" s="42"/>
      <c r="Q125" s="42"/>
    </row>
    <row r="126" spans="1:17" s="47" customFormat="1" ht="10.5" customHeight="1">
      <c r="A126" s="44" t="s">
        <v>435</v>
      </c>
      <c r="B126" s="89" t="str">
        <f t="shared" si="3"/>
        <v>2.4. Эффективность деятельности            Расход электрической энергии на подачу потребителям воды (станции 2,3 и 4 подъемов, регулирующие узлы), (МВтч)</v>
      </c>
      <c r="C126" s="142">
        <v>1</v>
      </c>
      <c r="D126" s="286"/>
      <c r="E126" s="152" t="s">
        <v>487</v>
      </c>
      <c r="F126" s="133">
        <v>33.5</v>
      </c>
      <c r="G126" s="69"/>
      <c r="H126" s="48"/>
      <c r="I126" s="42"/>
      <c r="O126" s="42"/>
      <c r="P126" s="42"/>
      <c r="Q126" s="42"/>
    </row>
    <row r="127" spans="1:17" s="47" customFormat="1" ht="14.25" customHeight="1">
      <c r="A127" s="44" t="s">
        <v>436</v>
      </c>
      <c r="B127" s="89" t="str">
        <f t="shared" si="3"/>
        <v>2.4. Эффективность деятельности            Объем поднятой воды насосными станциями первого подъема (тыс.куб.м)</v>
      </c>
      <c r="C127" s="142">
        <v>1</v>
      </c>
      <c r="D127" s="286"/>
      <c r="E127" s="169" t="s">
        <v>488</v>
      </c>
      <c r="F127" s="133">
        <v>31.5</v>
      </c>
      <c r="G127" s="69"/>
      <c r="H127" s="48"/>
      <c r="I127" s="42"/>
      <c r="O127" s="42"/>
      <c r="P127" s="42"/>
      <c r="Q127" s="42"/>
    </row>
    <row r="128" spans="1:17" s="47" customFormat="1" ht="11.25">
      <c r="A128" s="44" t="s">
        <v>437</v>
      </c>
      <c r="B128" s="89" t="str">
        <f t="shared" si="3"/>
        <v>2.4. Эффективность деятельности         Эффективность использования персонала (трудоемкость производства) (чел./км сетей)</v>
      </c>
      <c r="C128" s="142">
        <v>1</v>
      </c>
      <c r="D128" s="286" t="s">
        <v>22</v>
      </c>
      <c r="E128" s="147" t="s">
        <v>558</v>
      </c>
      <c r="F128" s="159">
        <f>IF(F23=0,0,F129/F23)</f>
        <v>0.140597539543058</v>
      </c>
      <c r="G128" s="69"/>
      <c r="H128" s="48"/>
      <c r="I128" s="42"/>
      <c r="O128" s="42"/>
      <c r="P128" s="42"/>
      <c r="Q128" s="42"/>
    </row>
    <row r="129" spans="1:17" s="47" customFormat="1" ht="11.25">
      <c r="A129" s="44" t="s">
        <v>438</v>
      </c>
      <c r="B129" s="89" t="str">
        <f t="shared" si="3"/>
        <v>2.4. Эффективность деятельности            Численность персонала (чел.)</v>
      </c>
      <c r="C129" s="142">
        <v>1</v>
      </c>
      <c r="D129" s="286"/>
      <c r="E129" s="170" t="s">
        <v>489</v>
      </c>
      <c r="F129" s="176">
        <v>8</v>
      </c>
      <c r="G129" s="69"/>
      <c r="H129" s="48"/>
      <c r="I129" s="42"/>
      <c r="O129" s="42"/>
      <c r="P129" s="42"/>
      <c r="Q129" s="42"/>
    </row>
    <row r="130" spans="1:17" s="47" customFormat="1" ht="11.25">
      <c r="A130" s="44" t="s">
        <v>439</v>
      </c>
      <c r="B130" s="89" t="str">
        <f t="shared" si="3"/>
        <v>2.4. Эффективность деятельности         Производительность труда (куб. м/чел.)</v>
      </c>
      <c r="C130" s="142">
        <v>1</v>
      </c>
      <c r="D130" s="286" t="s">
        <v>23</v>
      </c>
      <c r="E130" s="147" t="s">
        <v>24</v>
      </c>
      <c r="F130" s="159">
        <f>IF(F129=0,0,F131/F129*1000)</f>
        <v>2987.5000000000005</v>
      </c>
      <c r="G130" s="69"/>
      <c r="H130" s="48"/>
      <c r="I130" s="42"/>
      <c r="O130" s="42"/>
      <c r="P130" s="42"/>
      <c r="Q130" s="42"/>
    </row>
    <row r="131" spans="1:17" s="47" customFormat="1" ht="11.25">
      <c r="A131" s="44" t="s">
        <v>440</v>
      </c>
      <c r="B131" s="89" t="str">
        <f t="shared" si="3"/>
        <v>2.4. Эффективность деятельности            Объем воды, отпущенной всем потребителям (тыс.куб.м)</v>
      </c>
      <c r="C131" s="142">
        <v>1</v>
      </c>
      <c r="D131" s="286"/>
      <c r="E131" s="149" t="s">
        <v>490</v>
      </c>
      <c r="F131" s="138">
        <f>Производственная!F22</f>
        <v>23.900000000000002</v>
      </c>
      <c r="G131" s="69"/>
      <c r="H131" s="48"/>
      <c r="I131" s="42"/>
      <c r="O131" s="42"/>
      <c r="P131" s="42"/>
      <c r="Q131" s="42"/>
    </row>
    <row r="132" spans="1:17" s="47" customFormat="1" ht="11.25">
      <c r="A132" s="44" t="s">
        <v>441</v>
      </c>
      <c r="B132" s="89" t="str">
        <f t="shared" si="3"/>
        <v>2.4. Эффективность деятельности         Период сбора платежей (дней)</v>
      </c>
      <c r="C132" s="142">
        <v>1</v>
      </c>
      <c r="D132" s="286" t="s">
        <v>25</v>
      </c>
      <c r="E132" s="147" t="s">
        <v>26</v>
      </c>
      <c r="F132" s="138">
        <f>IF(F134=0,0,Справочники!I8/(F133/F134))</f>
        <v>21.02565383974679</v>
      </c>
      <c r="G132" s="69"/>
      <c r="H132" s="48"/>
      <c r="I132" s="42"/>
      <c r="O132" s="42"/>
      <c r="P132" s="42"/>
      <c r="Q132" s="42"/>
    </row>
    <row r="133" spans="1:17" s="47" customFormat="1" ht="11.25">
      <c r="A133" s="44" t="s">
        <v>442</v>
      </c>
      <c r="B133" s="89" t="str">
        <f t="shared" si="3"/>
        <v>2.4. Эффективность деятельности            Объем выручки от реализации ПП и ИП (тыс. руб.)</v>
      </c>
      <c r="C133" s="142">
        <v>1</v>
      </c>
      <c r="D133" s="286"/>
      <c r="E133" s="152" t="s">
        <v>491</v>
      </c>
      <c r="F133" s="177">
        <v>600.3</v>
      </c>
      <c r="G133" s="69"/>
      <c r="H133" s="48"/>
      <c r="I133" s="42"/>
      <c r="O133" s="42"/>
      <c r="P133" s="42"/>
      <c r="Q133" s="42"/>
    </row>
    <row r="134" spans="1:17" s="47" customFormat="1" ht="11.25">
      <c r="A134" s="44" t="s">
        <v>443</v>
      </c>
      <c r="B134" s="89" t="str">
        <f>$D$116&amp;" "&amp;E134</f>
        <v>2.4. Эффективность деятельности            Объем дебиторской задолженности за период реализации ПП и ИП (тыс. руб.)</v>
      </c>
      <c r="C134" s="142">
        <v>1</v>
      </c>
      <c r="D134" s="286"/>
      <c r="E134" s="152" t="s">
        <v>492</v>
      </c>
      <c r="F134" s="177">
        <v>138.7</v>
      </c>
      <c r="G134" s="69"/>
      <c r="H134" s="48"/>
      <c r="I134" s="42"/>
      <c r="O134" s="42"/>
      <c r="P134" s="42"/>
      <c r="Q134" s="42"/>
    </row>
    <row r="135" spans="1:17" s="47" customFormat="1" ht="15.75" customHeight="1">
      <c r="A135" s="44"/>
      <c r="B135" s="44"/>
      <c r="C135" s="142">
        <v>1</v>
      </c>
      <c r="D135" s="283" t="s">
        <v>413</v>
      </c>
      <c r="E135" s="284"/>
      <c r="F135" s="285"/>
      <c r="G135" s="69"/>
      <c r="H135" s="48"/>
      <c r="I135" s="42"/>
      <c r="O135" s="42"/>
      <c r="P135" s="42"/>
      <c r="Q135" s="42"/>
    </row>
    <row r="136" spans="1:7" ht="11.25">
      <c r="A136" s="81" t="s">
        <v>444</v>
      </c>
      <c r="B136" s="89" t="str">
        <f>$D$135&amp;" "&amp;E136</f>
        <v>2.5. Источники инвестирования инвестиционной программы            Привлеченные средства (тыс. руб.), из них:</v>
      </c>
      <c r="C136" s="142">
        <v>1</v>
      </c>
      <c r="D136" s="281" t="s">
        <v>27</v>
      </c>
      <c r="E136" s="171" t="s">
        <v>28</v>
      </c>
      <c r="F136" s="159">
        <f>F137+F139+F140+F144+F145</f>
        <v>0</v>
      </c>
      <c r="G136" s="157"/>
    </row>
    <row r="137" spans="1:7" ht="11.25">
      <c r="A137" s="81" t="s">
        <v>445</v>
      </c>
      <c r="B137" s="89" t="str">
        <f aca="true" t="shared" si="4" ref="B137:B151">$D$135&amp;" "&amp;E137</f>
        <v>2.5. Источники инвестирования инвестиционной программы               кредиты банков (тыс. руб.)</v>
      </c>
      <c r="C137" s="142">
        <v>1</v>
      </c>
      <c r="D137" s="281"/>
      <c r="E137" s="172" t="s">
        <v>158</v>
      </c>
      <c r="F137" s="191">
        <v>0</v>
      </c>
      <c r="G137" s="157"/>
    </row>
    <row r="138" spans="1:7" ht="11.25">
      <c r="A138" s="81" t="s">
        <v>446</v>
      </c>
      <c r="B138" s="89" t="str">
        <f t="shared" si="4"/>
        <v>2.5. Источники инвестирования инвестиционной программы                             из них:  кредиты иностранных банков (тыс. руб.)</v>
      </c>
      <c r="C138" s="142">
        <v>1</v>
      </c>
      <c r="D138" s="281"/>
      <c r="E138" s="172" t="s">
        <v>29</v>
      </c>
      <c r="F138" s="191">
        <v>0</v>
      </c>
      <c r="G138" s="157"/>
    </row>
    <row r="139" spans="1:7" ht="11.25">
      <c r="A139" s="81" t="s">
        <v>447</v>
      </c>
      <c r="B139" s="89" t="str">
        <f t="shared" si="4"/>
        <v>2.5. Источники инвестирования инвестиционной программы               заемные средства других организаций (тыс. руб.)</v>
      </c>
      <c r="C139" s="142">
        <v>1</v>
      </c>
      <c r="D139" s="281"/>
      <c r="E139" s="172" t="s">
        <v>159</v>
      </c>
      <c r="F139" s="191">
        <v>0</v>
      </c>
      <c r="G139" s="157"/>
    </row>
    <row r="140" spans="1:7" ht="11.25">
      <c r="A140" s="81" t="s">
        <v>448</v>
      </c>
      <c r="B140" s="89" t="str">
        <f t="shared" si="4"/>
        <v>2.5. Источники инвестирования инвестиционной программы            бюджетные средства (тыс. руб.)</v>
      </c>
      <c r="C140" s="142">
        <v>1</v>
      </c>
      <c r="D140" s="281"/>
      <c r="E140" s="173" t="s">
        <v>30</v>
      </c>
      <c r="F140" s="159">
        <f>SUM(F141:F143)</f>
        <v>0</v>
      </c>
      <c r="G140" s="157"/>
    </row>
    <row r="141" spans="1:7" ht="11.25">
      <c r="A141" s="81" t="s">
        <v>449</v>
      </c>
      <c r="B141" s="89" t="str">
        <f t="shared" si="4"/>
        <v>2.5. Источники инвестирования инвестиционной программы                             из них:  Федеральный бюджет (тыс. руб.)</v>
      </c>
      <c r="C141" s="142">
        <v>1</v>
      </c>
      <c r="D141" s="281"/>
      <c r="E141" s="172" t="s">
        <v>31</v>
      </c>
      <c r="F141" s="191">
        <v>0</v>
      </c>
      <c r="G141" s="157"/>
    </row>
    <row r="142" spans="1:7" ht="11.25">
      <c r="A142" s="81" t="s">
        <v>450</v>
      </c>
      <c r="B142" s="89" t="str">
        <f t="shared" si="4"/>
        <v>2.5. Источники инвестирования инвестиционной программы                                           бюджет субъекта РФ (тыс. руб.)</v>
      </c>
      <c r="C142" s="142">
        <v>1</v>
      </c>
      <c r="D142" s="281"/>
      <c r="E142" s="172" t="s">
        <v>32</v>
      </c>
      <c r="F142" s="191">
        <v>0</v>
      </c>
      <c r="G142" s="157"/>
    </row>
    <row r="143" spans="1:7" ht="11.25">
      <c r="A143" s="81" t="s">
        <v>451</v>
      </c>
      <c r="B143" s="89" t="str">
        <f t="shared" si="4"/>
        <v>2.5. Источники инвестирования инвестиционной программы                                           бюджет муниципального образования (тыс. руб.)</v>
      </c>
      <c r="C143" s="142">
        <v>1</v>
      </c>
      <c r="D143" s="281"/>
      <c r="E143" s="172" t="s">
        <v>33</v>
      </c>
      <c r="F143" s="191">
        <v>0</v>
      </c>
      <c r="G143" s="157"/>
    </row>
    <row r="144" spans="1:7" ht="11.25">
      <c r="A144" s="81" t="s">
        <v>452</v>
      </c>
      <c r="B144" s="89" t="str">
        <f t="shared" si="4"/>
        <v>2.5. Источники инвестирования инвестиционной программы               средства внебюджетных фондов (тыс. руб.)</v>
      </c>
      <c r="C144" s="142">
        <v>1</v>
      </c>
      <c r="D144" s="281"/>
      <c r="E144" s="172" t="s">
        <v>160</v>
      </c>
      <c r="F144" s="191">
        <v>0</v>
      </c>
      <c r="G144" s="157"/>
    </row>
    <row r="145" spans="1:7" ht="11.25">
      <c r="A145" s="81" t="s">
        <v>453</v>
      </c>
      <c r="B145" s="89" t="str">
        <f t="shared" si="4"/>
        <v>2.5. Источники инвестирования инвестиционной программы                прочие средства (тыс. руб.)</v>
      </c>
      <c r="C145" s="142">
        <v>1</v>
      </c>
      <c r="D145" s="281"/>
      <c r="E145" s="174" t="s">
        <v>34</v>
      </c>
      <c r="F145" s="191">
        <v>0</v>
      </c>
      <c r="G145" s="157"/>
    </row>
    <row r="146" spans="1:7" ht="11.25">
      <c r="A146" s="81" t="s">
        <v>454</v>
      </c>
      <c r="B146" s="89" t="str">
        <f t="shared" si="4"/>
        <v>2.5. Источники инвестирования инвестиционной программы                амортизация (тыс.руб.)</v>
      </c>
      <c r="C146" s="142">
        <v>1</v>
      </c>
      <c r="D146" s="281"/>
      <c r="E146" s="174" t="s">
        <v>35</v>
      </c>
      <c r="F146" s="191">
        <v>0</v>
      </c>
      <c r="G146" s="157"/>
    </row>
    <row r="147" spans="1:7" ht="11.25">
      <c r="A147" s="81" t="s">
        <v>455</v>
      </c>
      <c r="B147" s="89" t="str">
        <f t="shared" si="4"/>
        <v>2.5. Источники инвестирования инвестиционной программы                инвестиционная надбавка к тарифу  (тыс.руб.)</v>
      </c>
      <c r="C147" s="142">
        <v>1</v>
      </c>
      <c r="D147" s="281"/>
      <c r="E147" s="174" t="s">
        <v>36</v>
      </c>
      <c r="F147" s="191">
        <v>16</v>
      </c>
      <c r="G147" s="157"/>
    </row>
    <row r="148" spans="1:7" ht="11.25">
      <c r="A148" s="81" t="s">
        <v>456</v>
      </c>
      <c r="B148" s="89" t="str">
        <f t="shared" si="4"/>
        <v>2.5. Источники инвестирования инвестиционной программы                плата за подключение  (тыс.руб.)</v>
      </c>
      <c r="C148" s="142">
        <v>1</v>
      </c>
      <c r="D148" s="281"/>
      <c r="E148" s="174" t="s">
        <v>256</v>
      </c>
      <c r="F148" s="191">
        <v>0</v>
      </c>
      <c r="G148" s="157"/>
    </row>
    <row r="149" spans="1:7" ht="11.25">
      <c r="A149" s="81" t="s">
        <v>457</v>
      </c>
      <c r="B149" s="89" t="str">
        <f t="shared" si="4"/>
        <v>2.5. Источники инвестирования инвестиционной программы                прибыль  (тыс.руб.)</v>
      </c>
      <c r="C149" s="142">
        <v>1</v>
      </c>
      <c r="D149" s="281"/>
      <c r="E149" s="174" t="s">
        <v>37</v>
      </c>
      <c r="F149" s="191">
        <v>0</v>
      </c>
      <c r="G149" s="157"/>
    </row>
    <row r="150" spans="1:7" ht="12.75">
      <c r="A150" s="81" t="s">
        <v>559</v>
      </c>
      <c r="B150" s="89" t="str">
        <f t="shared" si="4"/>
        <v>2.5. Источники инвестирования инвестиционной программы            Финансирование ИП в отчетном квартале отсутствует</v>
      </c>
      <c r="C150" s="142">
        <v>1</v>
      </c>
      <c r="D150" s="281"/>
      <c r="E150" s="171" t="s">
        <v>556</v>
      </c>
      <c r="F150" s="161" t="s">
        <v>504</v>
      </c>
      <c r="G150" s="157"/>
    </row>
    <row r="151" spans="1:7" ht="23.25" thickBot="1">
      <c r="A151" s="81" t="s">
        <v>560</v>
      </c>
      <c r="B151" s="89" t="str">
        <f t="shared" si="4"/>
        <v>2.5. Источники инвестирования инвестиционной программы       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51" s="142">
        <v>1</v>
      </c>
      <c r="D151" s="282"/>
      <c r="E151" s="175" t="s">
        <v>557</v>
      </c>
      <c r="F151" s="162">
        <v>1</v>
      </c>
      <c r="G151" s="157"/>
    </row>
    <row r="152" spans="3:7" ht="11.25">
      <c r="C152" s="157"/>
      <c r="D152" s="157"/>
      <c r="E152" s="157"/>
      <c r="F152" s="157"/>
      <c r="G152" s="157"/>
    </row>
    <row r="153" spans="3:7" ht="11.25">
      <c r="C153" s="55"/>
      <c r="D153" s="55"/>
      <c r="E153" s="55"/>
      <c r="F153" s="55"/>
      <c r="G153" s="55"/>
    </row>
    <row r="154" spans="3:7" ht="11.25">
      <c r="C154" s="55"/>
      <c r="D154" s="55"/>
      <c r="E154" s="55"/>
      <c r="F154" s="55"/>
      <c r="G154" s="55"/>
    </row>
    <row r="155" spans="3:7" ht="11.25">
      <c r="C155" s="55"/>
      <c r="D155" s="55"/>
      <c r="E155" s="55"/>
      <c r="F155" s="55"/>
      <c r="G155" s="55"/>
    </row>
  </sheetData>
  <sheetProtection password="FA9C" sheet="1" objects="1" scenarios="1" formatColumns="0" formatRows="0"/>
  <mergeCells count="30">
    <mergeCell ref="F7:F11"/>
    <mergeCell ref="D14:F14"/>
    <mergeCell ref="D15:F15"/>
    <mergeCell ref="D21:D27"/>
    <mergeCell ref="D16:F16"/>
    <mergeCell ref="D20:F20"/>
    <mergeCell ref="D76:D87"/>
    <mergeCell ref="D28:D31"/>
    <mergeCell ref="D32:D33"/>
    <mergeCell ref="D34:D36"/>
    <mergeCell ref="D53:D68"/>
    <mergeCell ref="D75:F75"/>
    <mergeCell ref="D69:D74"/>
    <mergeCell ref="D38:D52"/>
    <mergeCell ref="D88:D101"/>
    <mergeCell ref="D116:F116"/>
    <mergeCell ref="D135:F135"/>
    <mergeCell ref="D112:D115"/>
    <mergeCell ref="D103:D104"/>
    <mergeCell ref="D105:D107"/>
    <mergeCell ref="D108:D109"/>
    <mergeCell ref="D110:D111"/>
    <mergeCell ref="D130:D131"/>
    <mergeCell ref="D132:D134"/>
    <mergeCell ref="D136:D151"/>
    <mergeCell ref="D102:F102"/>
    <mergeCell ref="D117:D119"/>
    <mergeCell ref="D120:D122"/>
    <mergeCell ref="D123:D127"/>
    <mergeCell ref="D128:D129"/>
  </mergeCells>
  <dataValidations count="69">
    <dataValidation type="list" allowBlank="1" showInputMessage="1" showErrorMessage="1" sqref="F150">
      <formula1>"Да,Нет"</formula1>
    </dataValidation>
    <dataValidation type="decimal" allowBlank="1" showInputMessage="1" showErrorMessage="1" sqref="F151">
      <formula1>0</formula1>
      <formula2>1</formula2>
    </dataValidation>
    <dataValidation type="whole" allowBlank="1" showErrorMessage="1" errorTitle="Ошибка" error="Допускается ввод только неотрицательных целых чисел!" sqref="F2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2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0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29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3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3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34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4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A1:Y22"/>
  <sheetViews>
    <sheetView showGridLines="0" zoomScalePageLayoutView="0" workbookViewId="0" topLeftCell="C6">
      <selection activeCell="O46" sqref="O46"/>
    </sheetView>
  </sheetViews>
  <sheetFormatPr defaultColWidth="9.140625" defaultRowHeight="11.25"/>
  <cols>
    <col min="1" max="1" width="9.140625" style="71" hidden="1" customWidth="1"/>
    <col min="2" max="2" width="3.28125" style="71" hidden="1" customWidth="1"/>
    <col min="3" max="3" width="8.140625" style="71" customWidth="1"/>
    <col min="4" max="19" width="9.140625" style="71" customWidth="1"/>
    <col min="20" max="20" width="9.28125" style="71" customWidth="1"/>
    <col min="21" max="21" width="4.140625" style="71" customWidth="1"/>
    <col min="22" max="22" width="9.140625" style="71" customWidth="1"/>
    <col min="23" max="25" width="9.140625" style="82" customWidth="1"/>
    <col min="26" max="16384" width="9.140625" style="71" customWidth="1"/>
  </cols>
  <sheetData>
    <row r="1" spans="1:2" ht="56.25" hidden="1">
      <c r="A1" s="41" t="str">
        <f>Справочники!E6</f>
        <v>Наименование регулирующего органа:</v>
      </c>
      <c r="B1" s="52" t="str">
        <f>mo_n</f>
        <v>Журавское</v>
      </c>
    </row>
    <row r="2" spans="1:2" ht="45" hidden="1">
      <c r="A2" s="41"/>
      <c r="B2" s="52" t="str">
        <f>oktmo_n</f>
        <v>03621410</v>
      </c>
    </row>
    <row r="3" spans="1:25" ht="38.25" hidden="1">
      <c r="A3" s="41" t="str">
        <f>Справочники!F8</f>
        <v>I квартал</v>
      </c>
      <c r="B3" s="42"/>
      <c r="W3" s="77">
        <v>1</v>
      </c>
      <c r="X3" s="77" t="s">
        <v>135</v>
      </c>
      <c r="Y3" s="77" t="str">
        <f>Справочники!F5</f>
        <v>Краснодарский край</v>
      </c>
    </row>
    <row r="4" spans="1:25" ht="12.75" hidden="1">
      <c r="A4" s="41">
        <f>Справочники!G8</f>
        <v>2012</v>
      </c>
      <c r="B4" s="42"/>
      <c r="W4" s="77">
        <v>2</v>
      </c>
      <c r="X4" s="77" t="s">
        <v>134</v>
      </c>
      <c r="Y4" s="77" t="str">
        <f>Справочники!F8</f>
        <v>I квартал</v>
      </c>
    </row>
    <row r="5" spans="1:25" ht="13.5" customHeight="1" hidden="1">
      <c r="A5" s="41" t="str">
        <f>org_n</f>
        <v>МУП "ЖКХ" Журавского  поселения</v>
      </c>
      <c r="B5" s="42">
        <f>fil</f>
        <v>0</v>
      </c>
      <c r="W5" s="77">
        <v>3</v>
      </c>
      <c r="X5" s="77" t="s">
        <v>133</v>
      </c>
      <c r="Y5" s="77">
        <f>Справочники!G8</f>
        <v>2012</v>
      </c>
    </row>
    <row r="6" spans="1:25" ht="56.25">
      <c r="A6" s="41" t="str">
        <f>inn</f>
        <v>2335014760</v>
      </c>
      <c r="B6" s="42" t="str">
        <f>kpp</f>
        <v>233501001</v>
      </c>
      <c r="W6" s="77">
        <v>4</v>
      </c>
      <c r="X6" s="77" t="s">
        <v>323</v>
      </c>
      <c r="Y6" s="77" t="str">
        <f>mo_n</f>
        <v>Журавское</v>
      </c>
    </row>
    <row r="7" spans="2:25" ht="12.75">
      <c r="B7" s="1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W7" s="77">
        <v>5</v>
      </c>
      <c r="X7" s="77" t="s">
        <v>324</v>
      </c>
      <c r="Y7" s="77" t="str">
        <f>oktmo_n</f>
        <v>03621410</v>
      </c>
    </row>
    <row r="8" spans="1:25" s="72" customFormat="1" ht="76.5">
      <c r="A8" s="71"/>
      <c r="B8" s="181"/>
      <c r="C8" s="73"/>
      <c r="D8" s="293" t="s">
        <v>164</v>
      </c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5"/>
      <c r="U8" s="183"/>
      <c r="W8" s="77">
        <v>6</v>
      </c>
      <c r="X8" s="77" t="s">
        <v>325</v>
      </c>
      <c r="Y8" s="78" t="str">
        <f>org_n</f>
        <v>МУП "ЖКХ" Журавского  поселения</v>
      </c>
    </row>
    <row r="9" spans="1:25" ht="25.5">
      <c r="A9" s="72"/>
      <c r="B9" s="182"/>
      <c r="C9" s="183"/>
      <c r="D9" s="296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8"/>
      <c r="U9" s="73"/>
      <c r="W9" s="77">
        <v>7</v>
      </c>
      <c r="X9" s="77" t="s">
        <v>326</v>
      </c>
      <c r="Y9" s="77" t="str">
        <f>inn</f>
        <v>2335014760</v>
      </c>
    </row>
    <row r="10" spans="2:25" ht="25.5">
      <c r="B10" s="181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W10" s="77">
        <v>8</v>
      </c>
      <c r="X10" s="78" t="s">
        <v>327</v>
      </c>
      <c r="Y10" s="77" t="str">
        <f>kpp</f>
        <v>233501001</v>
      </c>
    </row>
    <row r="11" spans="2:25" ht="12.75">
      <c r="B11" s="181"/>
      <c r="C11" s="73"/>
      <c r="D11" s="301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3"/>
      <c r="U11" s="73"/>
      <c r="W11" s="77">
        <v>9</v>
      </c>
      <c r="X11" s="77" t="s">
        <v>328</v>
      </c>
      <c r="Y11" s="79" t="str">
        <f>org_n&amp;"_INN:"&amp;inn&amp;"_KPP:"&amp;kpp</f>
        <v>МУП "ЖКХ" Журавского  поселения_INN:2335014760_KPP:233501001</v>
      </c>
    </row>
    <row r="12" spans="2:25" ht="51">
      <c r="B12" s="181"/>
      <c r="C12" s="73"/>
      <c r="D12" s="304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6"/>
      <c r="U12" s="73"/>
      <c r="W12" s="77">
        <v>10</v>
      </c>
      <c r="X12" s="77" t="s">
        <v>136</v>
      </c>
      <c r="Y12" s="77" t="str">
        <f>vprod</f>
        <v>Водозабор и транспортировка</v>
      </c>
    </row>
    <row r="13" spans="2:25" ht="12.75">
      <c r="B13" s="181"/>
      <c r="C13" s="73"/>
      <c r="D13" s="304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6"/>
      <c r="U13" s="73"/>
      <c r="W13" s="77">
        <v>11</v>
      </c>
      <c r="X13" s="77" t="s">
        <v>1</v>
      </c>
      <c r="Y13" s="77">
        <f>fil</f>
        <v>0</v>
      </c>
    </row>
    <row r="14" spans="2:21" ht="11.25">
      <c r="B14" s="181"/>
      <c r="C14" s="73"/>
      <c r="D14" s="304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6"/>
      <c r="U14" s="73"/>
    </row>
    <row r="15" spans="2:21" ht="11.25">
      <c r="B15" s="181"/>
      <c r="C15" s="73"/>
      <c r="D15" s="304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6"/>
      <c r="U15" s="73"/>
    </row>
    <row r="16" spans="2:21" ht="11.25">
      <c r="B16" s="181"/>
      <c r="C16" s="73"/>
      <c r="D16" s="304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6"/>
      <c r="U16" s="73"/>
    </row>
    <row r="17" spans="2:21" ht="11.25">
      <c r="B17" s="181"/>
      <c r="C17" s="73"/>
      <c r="D17" s="304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6"/>
      <c r="U17" s="73"/>
    </row>
    <row r="18" spans="2:21" ht="11.25">
      <c r="B18" s="181"/>
      <c r="C18" s="73"/>
      <c r="D18" s="304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6"/>
      <c r="U18" s="73"/>
    </row>
    <row r="19" spans="2:21" ht="11.25">
      <c r="B19" s="181"/>
      <c r="C19" s="73"/>
      <c r="D19" s="304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6"/>
      <c r="U19" s="73"/>
    </row>
    <row r="20" spans="2:21" ht="11.25">
      <c r="B20" s="181"/>
      <c r="C20" s="184" t="s">
        <v>38</v>
      </c>
      <c r="D20" s="304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6"/>
      <c r="U20" s="73"/>
    </row>
    <row r="21" spans="2:21" ht="12" thickBot="1">
      <c r="B21" s="181"/>
      <c r="C21" s="73"/>
      <c r="D21" s="299" t="s">
        <v>39</v>
      </c>
      <c r="E21" s="300"/>
      <c r="F21" s="300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80"/>
      <c r="U21" s="73"/>
    </row>
    <row r="22" spans="2:21" ht="11.25">
      <c r="B22" s="181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</sheetData>
  <sheetProtection password="FA9C" sheet="1" objects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31" right="0.16" top="0.984251968503937" bottom="0.38" header="0.5118110236220472" footer="0.26"/>
  <pageSetup fitToHeight="6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1">
    <tabColor indexed="42"/>
  </sheetPr>
  <dimension ref="A1:B29"/>
  <sheetViews>
    <sheetView showGridLines="0" zoomScalePageLayoutView="0" workbookViewId="0" topLeftCell="A1">
      <selection activeCell="A2" sqref="A2"/>
    </sheetView>
  </sheetViews>
  <sheetFormatPr defaultColWidth="9.140625" defaultRowHeight="11.25"/>
  <cols>
    <col min="1" max="1" width="24.140625" style="22" customWidth="1"/>
    <col min="2" max="2" width="68.7109375" style="22" customWidth="1"/>
    <col min="3" max="16384" width="9.140625" style="22" customWidth="1"/>
  </cols>
  <sheetData>
    <row r="1" spans="1:2" s="5" customFormat="1" ht="18" customHeight="1">
      <c r="A1" s="68" t="s">
        <v>536</v>
      </c>
      <c r="B1" s="68" t="s">
        <v>537</v>
      </c>
    </row>
    <row r="2" ht="12.75">
      <c r="A2" s="189"/>
    </row>
    <row r="3" ht="12.75">
      <c r="A3" s="189"/>
    </row>
    <row r="4" ht="12.75">
      <c r="A4" s="189"/>
    </row>
    <row r="5" ht="12.75">
      <c r="A5" s="189"/>
    </row>
    <row r="6" ht="12.75">
      <c r="A6" s="189"/>
    </row>
    <row r="7" ht="12.75">
      <c r="A7" s="189"/>
    </row>
    <row r="8" ht="12.75">
      <c r="A8" s="189"/>
    </row>
    <row r="9" ht="12.75">
      <c r="A9" s="189"/>
    </row>
    <row r="10" ht="12.75">
      <c r="A10" s="189"/>
    </row>
    <row r="11" ht="12.75">
      <c r="A11" s="189"/>
    </row>
    <row r="12" ht="12.75">
      <c r="A12" s="189"/>
    </row>
    <row r="13" ht="12.75">
      <c r="A13" s="189"/>
    </row>
    <row r="14" ht="12.75">
      <c r="A14" s="189"/>
    </row>
    <row r="15" ht="12.75">
      <c r="A15" s="70"/>
    </row>
    <row r="16" ht="12.75">
      <c r="A16" s="70"/>
    </row>
    <row r="17" ht="12.75">
      <c r="A17" s="70"/>
    </row>
    <row r="18" ht="12.75">
      <c r="A18" s="70"/>
    </row>
    <row r="19" ht="12.75">
      <c r="A19" s="70"/>
    </row>
    <row r="20" ht="12.75">
      <c r="A20" s="70"/>
    </row>
    <row r="21" ht="12.75">
      <c r="A21" s="70"/>
    </row>
    <row r="22" ht="12.75">
      <c r="A22" s="70"/>
    </row>
    <row r="23" ht="12.75">
      <c r="A23" s="70"/>
    </row>
    <row r="24" ht="12.75">
      <c r="A24" s="70"/>
    </row>
    <row r="25" ht="12.75">
      <c r="A25" s="70"/>
    </row>
    <row r="26" ht="12.75">
      <c r="A26" s="70"/>
    </row>
    <row r="27" ht="12.75">
      <c r="A27" s="70"/>
    </row>
    <row r="28" ht="12.75">
      <c r="A28" s="70"/>
    </row>
    <row r="29" ht="12.75">
      <c r="A29" s="70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="85" zoomScaleNormal="85" zoomScalePageLayoutView="0" workbookViewId="0" topLeftCell="A1">
      <selection activeCell="E22" sqref="E22"/>
    </sheetView>
  </sheetViews>
  <sheetFormatPr defaultColWidth="9.140625" defaultRowHeight="11.25"/>
  <cols>
    <col min="1" max="1" width="52.28125" style="121" customWidth="1"/>
    <col min="2" max="2" width="15.28125" style="121" customWidth="1"/>
    <col min="3" max="3" width="22.7109375" style="121" customWidth="1"/>
    <col min="4" max="4" width="22.28125" style="121" customWidth="1"/>
    <col min="5" max="5" width="31.8515625" style="121" customWidth="1"/>
    <col min="6" max="17" width="9.140625" style="121" customWidth="1"/>
    <col min="18" max="18" width="41.57421875" style="121" customWidth="1"/>
    <col min="19" max="19" width="9.140625" style="121" customWidth="1"/>
    <col min="20" max="20" width="42.421875" style="121" customWidth="1"/>
    <col min="21" max="16384" width="9.140625" style="121" customWidth="1"/>
  </cols>
  <sheetData>
    <row r="1" spans="1:5" s="113" customFormat="1" ht="33.75">
      <c r="A1" s="4" t="s">
        <v>551</v>
      </c>
      <c r="D1" s="114" t="s">
        <v>167</v>
      </c>
      <c r="E1" s="115" t="s">
        <v>95</v>
      </c>
    </row>
    <row r="2" spans="1:5" s="117" customFormat="1" ht="45">
      <c r="A2" s="4" t="s">
        <v>552</v>
      </c>
      <c r="B2" s="116" t="s">
        <v>166</v>
      </c>
      <c r="D2" s="118" t="s">
        <v>170</v>
      </c>
      <c r="E2" s="119" t="s">
        <v>71</v>
      </c>
    </row>
    <row r="3" spans="1:18" ht="33.75">
      <c r="A3" s="5" t="s">
        <v>553</v>
      </c>
      <c r="B3" s="120" t="s">
        <v>165</v>
      </c>
      <c r="D3" s="122" t="s">
        <v>171</v>
      </c>
      <c r="E3" s="123" t="s">
        <v>72</v>
      </c>
      <c r="R3" s="121" t="s">
        <v>68</v>
      </c>
    </row>
    <row r="4" spans="1:20" ht="45">
      <c r="A4" s="124" t="s">
        <v>554</v>
      </c>
      <c r="C4" s="121" t="s">
        <v>515</v>
      </c>
      <c r="D4" s="122" t="s">
        <v>169</v>
      </c>
      <c r="E4" s="123" t="s">
        <v>73</v>
      </c>
      <c r="N4" s="121" t="s">
        <v>522</v>
      </c>
      <c r="P4" s="121" t="s">
        <v>522</v>
      </c>
      <c r="R4" s="123" t="s">
        <v>77</v>
      </c>
      <c r="T4" s="125" t="s">
        <v>511</v>
      </c>
    </row>
    <row r="5" spans="1:20" ht="22.5">
      <c r="A5" s="124" t="s">
        <v>428</v>
      </c>
      <c r="C5" s="121" t="s">
        <v>516</v>
      </c>
      <c r="D5" s="122" t="s">
        <v>168</v>
      </c>
      <c r="E5" s="123" t="s">
        <v>86</v>
      </c>
      <c r="N5" s="121" t="s">
        <v>503</v>
      </c>
      <c r="P5" s="121">
        <v>2008</v>
      </c>
      <c r="R5" s="123" t="s">
        <v>78</v>
      </c>
      <c r="T5" s="125" t="s">
        <v>523</v>
      </c>
    </row>
    <row r="6" spans="1:20" ht="11.25">
      <c r="A6" s="124" t="s">
        <v>429</v>
      </c>
      <c r="C6" s="121" t="s">
        <v>517</v>
      </c>
      <c r="D6" s="122" t="s">
        <v>172</v>
      </c>
      <c r="E6" s="123" t="s">
        <v>87</v>
      </c>
      <c r="N6" s="121" t="s">
        <v>524</v>
      </c>
      <c r="P6" s="121">
        <v>2009</v>
      </c>
      <c r="R6" s="123" t="s">
        <v>79</v>
      </c>
      <c r="T6" s="125" t="s">
        <v>525</v>
      </c>
    </row>
    <row r="7" spans="1:20" ht="22.5">
      <c r="A7" s="124" t="s">
        <v>430</v>
      </c>
      <c r="C7" s="121" t="s">
        <v>518</v>
      </c>
      <c r="D7" s="126"/>
      <c r="N7" s="121" t="s">
        <v>526</v>
      </c>
      <c r="P7" s="121">
        <v>2010</v>
      </c>
      <c r="R7" s="123" t="s">
        <v>80</v>
      </c>
      <c r="T7" s="125" t="s">
        <v>527</v>
      </c>
    </row>
    <row r="8" spans="1:20" ht="22.5">
      <c r="A8" s="124" t="s">
        <v>431</v>
      </c>
      <c r="C8" s="121" t="s">
        <v>519</v>
      </c>
      <c r="D8" s="126"/>
      <c r="N8" s="121" t="s">
        <v>528</v>
      </c>
      <c r="P8" s="121">
        <v>2011</v>
      </c>
      <c r="R8" s="123" t="s">
        <v>107</v>
      </c>
      <c r="T8" s="125" t="s">
        <v>529</v>
      </c>
    </row>
    <row r="9" spans="1:20" ht="11.25">
      <c r="A9" s="124" t="s">
        <v>432</v>
      </c>
      <c r="C9" s="121" t="s">
        <v>520</v>
      </c>
      <c r="D9" s="126"/>
      <c r="N9" s="121" t="s">
        <v>76</v>
      </c>
      <c r="P9" s="121">
        <v>2012</v>
      </c>
      <c r="R9" s="123" t="s">
        <v>108</v>
      </c>
      <c r="T9" s="125" t="s">
        <v>530</v>
      </c>
    </row>
    <row r="10" spans="1:20" ht="11.25">
      <c r="A10" s="124" t="s">
        <v>433</v>
      </c>
      <c r="C10" s="121" t="s">
        <v>521</v>
      </c>
      <c r="D10" s="126"/>
      <c r="P10" s="121">
        <v>2013</v>
      </c>
      <c r="R10" s="123" t="s">
        <v>109</v>
      </c>
      <c r="T10" s="125" t="s">
        <v>531</v>
      </c>
    </row>
    <row r="11" spans="1:18" ht="11.25">
      <c r="A11" s="124" t="s">
        <v>542</v>
      </c>
      <c r="R11" s="123" t="s">
        <v>110</v>
      </c>
    </row>
    <row r="12" spans="1:18" ht="11.25">
      <c r="A12" s="124" t="s">
        <v>555</v>
      </c>
      <c r="R12" s="123" t="s">
        <v>111</v>
      </c>
    </row>
    <row r="13" spans="1:18" ht="33.75">
      <c r="A13" s="124" t="s">
        <v>502</v>
      </c>
      <c r="N13" s="121" t="s">
        <v>532</v>
      </c>
      <c r="R13" s="123" t="s">
        <v>112</v>
      </c>
    </row>
    <row r="14" spans="1:19" ht="22.5">
      <c r="A14" s="124" t="s">
        <v>381</v>
      </c>
      <c r="R14" s="123" t="s">
        <v>113</v>
      </c>
      <c r="S14" s="121" t="s">
        <v>533</v>
      </c>
    </row>
    <row r="15" spans="1:19" ht="11.25">
      <c r="A15" s="124" t="s">
        <v>541</v>
      </c>
      <c r="R15" s="123" t="s">
        <v>114</v>
      </c>
      <c r="S15" s="121" t="s">
        <v>504</v>
      </c>
    </row>
    <row r="16" spans="1:18" ht="11.25">
      <c r="A16" s="124" t="s">
        <v>382</v>
      </c>
      <c r="R16" s="123" t="s">
        <v>115</v>
      </c>
    </row>
    <row r="17" spans="1:18" ht="22.5">
      <c r="A17" s="124" t="s">
        <v>383</v>
      </c>
      <c r="R17" s="123" t="s">
        <v>116</v>
      </c>
    </row>
    <row r="18" spans="1:18" ht="22.5">
      <c r="A18" s="124" t="s">
        <v>384</v>
      </c>
      <c r="R18" s="123" t="s">
        <v>138</v>
      </c>
    </row>
    <row r="19" ht="11.25">
      <c r="A19" s="124" t="s">
        <v>385</v>
      </c>
    </row>
    <row r="20" ht="11.25">
      <c r="A20" s="124" t="s">
        <v>386</v>
      </c>
    </row>
    <row r="21" ht="11.25">
      <c r="A21" s="124" t="s">
        <v>540</v>
      </c>
    </row>
    <row r="22" ht="11.25">
      <c r="A22" s="124" t="s">
        <v>387</v>
      </c>
    </row>
    <row r="23" ht="11.25">
      <c r="A23" s="124" t="s">
        <v>388</v>
      </c>
    </row>
    <row r="24" ht="11.25">
      <c r="A24" s="124" t="s">
        <v>389</v>
      </c>
    </row>
    <row r="25" ht="11.25">
      <c r="A25" s="124" t="s">
        <v>390</v>
      </c>
    </row>
    <row r="26" ht="11.25">
      <c r="A26" s="124" t="s">
        <v>391</v>
      </c>
    </row>
    <row r="27" ht="11.25">
      <c r="A27" s="124" t="s">
        <v>392</v>
      </c>
    </row>
    <row r="28" ht="11.25">
      <c r="A28" s="124" t="s">
        <v>393</v>
      </c>
    </row>
    <row r="29" ht="11.25">
      <c r="A29" s="124" t="s">
        <v>394</v>
      </c>
    </row>
    <row r="30" ht="11.25">
      <c r="A30" s="124" t="s">
        <v>395</v>
      </c>
    </row>
    <row r="31" ht="11.25">
      <c r="A31" s="124" t="s">
        <v>396</v>
      </c>
    </row>
    <row r="32" ht="11.25">
      <c r="A32" s="124" t="s">
        <v>397</v>
      </c>
    </row>
    <row r="33" ht="11.25">
      <c r="A33" s="124" t="s">
        <v>501</v>
      </c>
    </row>
    <row r="34" ht="11.25">
      <c r="A34" s="124" t="s">
        <v>398</v>
      </c>
    </row>
    <row r="35" ht="11.25">
      <c r="A35" s="124" t="s">
        <v>399</v>
      </c>
    </row>
    <row r="36" ht="11.25">
      <c r="A36" s="124" t="s">
        <v>400</v>
      </c>
    </row>
    <row r="37" ht="11.25">
      <c r="A37" s="124" t="s">
        <v>401</v>
      </c>
    </row>
    <row r="38" ht="11.25">
      <c r="A38" s="124" t="s">
        <v>402</v>
      </c>
    </row>
    <row r="39" ht="11.25">
      <c r="A39" s="124" t="s">
        <v>403</v>
      </c>
    </row>
    <row r="40" ht="11.25">
      <c r="A40" s="124" t="s">
        <v>404</v>
      </c>
    </row>
    <row r="41" ht="11.25">
      <c r="A41" s="124" t="s">
        <v>493</v>
      </c>
    </row>
    <row r="42" ht="11.25">
      <c r="A42" s="124" t="s">
        <v>494</v>
      </c>
    </row>
    <row r="43" ht="11.25">
      <c r="A43" s="124" t="s">
        <v>495</v>
      </c>
    </row>
    <row r="44" ht="11.25">
      <c r="A44" s="124" t="s">
        <v>496</v>
      </c>
    </row>
    <row r="45" ht="11.25">
      <c r="A45" s="124" t="s">
        <v>497</v>
      </c>
    </row>
    <row r="46" ht="11.25">
      <c r="A46" s="124" t="s">
        <v>174</v>
      </c>
    </row>
    <row r="47" ht="11.25">
      <c r="A47" s="124" t="s">
        <v>175</v>
      </c>
    </row>
    <row r="48" ht="11.25">
      <c r="A48" s="124" t="s">
        <v>418</v>
      </c>
    </row>
    <row r="49" ht="11.25">
      <c r="A49" s="124" t="s">
        <v>419</v>
      </c>
    </row>
    <row r="50" ht="11.25">
      <c r="A50" s="124" t="s">
        <v>420</v>
      </c>
    </row>
    <row r="51" ht="11.25">
      <c r="A51" s="124" t="s">
        <v>161</v>
      </c>
    </row>
    <row r="52" ht="11.25">
      <c r="A52" s="124" t="s">
        <v>162</v>
      </c>
    </row>
    <row r="53" ht="11.25">
      <c r="A53" s="124" t="s">
        <v>163</v>
      </c>
    </row>
    <row r="54" ht="11.25">
      <c r="A54" s="124" t="s">
        <v>458</v>
      </c>
    </row>
    <row r="55" ht="11.25">
      <c r="A55" s="124" t="s">
        <v>459</v>
      </c>
    </row>
    <row r="56" ht="11.25">
      <c r="A56" s="124" t="s">
        <v>460</v>
      </c>
    </row>
    <row r="57" ht="11.25">
      <c r="A57" s="124" t="s">
        <v>461</v>
      </c>
    </row>
    <row r="58" ht="11.25">
      <c r="A58" s="124" t="s">
        <v>462</v>
      </c>
    </row>
    <row r="59" ht="11.25">
      <c r="A59" s="124" t="s">
        <v>463</v>
      </c>
    </row>
    <row r="60" ht="11.25">
      <c r="A60" s="124" t="s">
        <v>464</v>
      </c>
    </row>
    <row r="61" ht="11.25">
      <c r="A61" s="124" t="s">
        <v>465</v>
      </c>
    </row>
    <row r="62" ht="11.25">
      <c r="A62" s="124" t="s">
        <v>466</v>
      </c>
    </row>
    <row r="63" ht="11.25">
      <c r="A63" s="124" t="s">
        <v>467</v>
      </c>
    </row>
    <row r="64" ht="11.25">
      <c r="A64" s="124" t="s">
        <v>468</v>
      </c>
    </row>
    <row r="65" ht="11.25">
      <c r="A65" s="124" t="s">
        <v>469</v>
      </c>
    </row>
    <row r="66" ht="11.25">
      <c r="A66" s="124" t="s">
        <v>470</v>
      </c>
    </row>
    <row r="67" ht="11.25">
      <c r="A67" s="124" t="s">
        <v>471</v>
      </c>
    </row>
    <row r="68" ht="11.25">
      <c r="A68" s="124" t="s">
        <v>472</v>
      </c>
    </row>
    <row r="69" ht="11.25">
      <c r="A69" s="124" t="s">
        <v>473</v>
      </c>
    </row>
    <row r="70" ht="11.25">
      <c r="A70" s="124" t="s">
        <v>474</v>
      </c>
    </row>
    <row r="71" ht="11.25">
      <c r="A71" s="124" t="s">
        <v>475</v>
      </c>
    </row>
    <row r="72" ht="11.25">
      <c r="A72" s="124" t="s">
        <v>476</v>
      </c>
    </row>
    <row r="73" ht="11.25">
      <c r="A73" s="124" t="s">
        <v>477</v>
      </c>
    </row>
    <row r="74" ht="11.25">
      <c r="A74" s="124" t="s">
        <v>478</v>
      </c>
    </row>
    <row r="75" ht="11.25">
      <c r="A75" s="124" t="s">
        <v>538</v>
      </c>
    </row>
    <row r="76" ht="11.25">
      <c r="A76" s="124" t="s">
        <v>479</v>
      </c>
    </row>
    <row r="77" ht="11.25">
      <c r="A77" s="124" t="s">
        <v>480</v>
      </c>
    </row>
    <row r="78" ht="11.25">
      <c r="A78" s="124" t="s">
        <v>481</v>
      </c>
    </row>
    <row r="79" ht="11.25">
      <c r="A79" s="124" t="s">
        <v>482</v>
      </c>
    </row>
    <row r="80" ht="11.25">
      <c r="A80" s="124" t="s">
        <v>483</v>
      </c>
    </row>
    <row r="81" ht="11.25">
      <c r="A81" s="124" t="s">
        <v>539</v>
      </c>
    </row>
    <row r="82" ht="11.25">
      <c r="A82" s="124" t="s">
        <v>498</v>
      </c>
    </row>
    <row r="83" ht="11.25">
      <c r="A83" s="124" t="s">
        <v>499</v>
      </c>
    </row>
    <row r="84" ht="11.25">
      <c r="A84" s="124" t="s">
        <v>500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3:U17"/>
  <sheetViews>
    <sheetView zoomScalePageLayoutView="0" workbookViewId="0" topLeftCell="A1">
      <selection activeCell="H33" sqref="H33"/>
    </sheetView>
  </sheetViews>
  <sheetFormatPr defaultColWidth="9.140625" defaultRowHeight="11.25"/>
  <cols>
    <col min="1" max="16384" width="9.140625" style="40" customWidth="1"/>
  </cols>
  <sheetData>
    <row r="3" spans="1:17" s="27" customFormat="1" ht="16.5" customHeight="1">
      <c r="A3" s="25"/>
      <c r="C3" s="28"/>
      <c r="D3" s="32"/>
      <c r="E3" s="33"/>
      <c r="F3" s="34"/>
      <c r="G3" s="34"/>
      <c r="H3" s="34"/>
      <c r="I3" s="35"/>
      <c r="J3" s="36">
        <f>ROUND(IF($I5=0,0,I3/$I5)*100,1)</f>
        <v>0</v>
      </c>
      <c r="K3" s="37"/>
      <c r="L3" s="37"/>
      <c r="M3" s="37"/>
      <c r="N3" s="38"/>
      <c r="O3" s="37"/>
      <c r="P3" s="39"/>
      <c r="Q3" s="29"/>
    </row>
    <row r="8" spans="2:21" s="30" customFormat="1" ht="11.25">
      <c r="B8" s="185"/>
      <c r="C8" s="31"/>
      <c r="D8" s="307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9"/>
      <c r="U8" s="187"/>
    </row>
    <row r="9" spans="2:21" s="30" customFormat="1" ht="11.25">
      <c r="B9" s="185"/>
      <c r="C9" s="31"/>
      <c r="D9" s="310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2"/>
      <c r="U9" s="187"/>
    </row>
    <row r="10" spans="2:21" s="30" customFormat="1" ht="11.25">
      <c r="B10" s="185"/>
      <c r="C10" s="31"/>
      <c r="D10" s="310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2"/>
      <c r="U10" s="187"/>
    </row>
    <row r="11" spans="2:21" s="30" customFormat="1" ht="11.25">
      <c r="B11" s="185"/>
      <c r="C11" s="31"/>
      <c r="D11" s="310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2"/>
      <c r="U11" s="187"/>
    </row>
    <row r="12" spans="2:21" s="30" customFormat="1" ht="11.25">
      <c r="B12" s="185"/>
      <c r="C12" s="31"/>
      <c r="D12" s="310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2"/>
      <c r="U12" s="187"/>
    </row>
    <row r="13" spans="2:21" s="30" customFormat="1" ht="11.25">
      <c r="B13" s="185"/>
      <c r="C13" s="31"/>
      <c r="D13" s="310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2"/>
      <c r="U13" s="187"/>
    </row>
    <row r="14" spans="2:21" s="30" customFormat="1" ht="11.25">
      <c r="B14" s="185"/>
      <c r="C14" s="31"/>
      <c r="D14" s="310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2"/>
      <c r="U14" s="187"/>
    </row>
    <row r="15" spans="2:21" s="30" customFormat="1" ht="11.25">
      <c r="B15" s="185"/>
      <c r="C15" s="31"/>
      <c r="D15" s="310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2"/>
      <c r="U15" s="187"/>
    </row>
    <row r="16" spans="2:21" s="30" customFormat="1" ht="11.25">
      <c r="B16" s="185"/>
      <c r="C16" s="31"/>
      <c r="D16" s="310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2"/>
      <c r="U16" s="187"/>
    </row>
    <row r="17" spans="2:21" s="30" customFormat="1" ht="11.25">
      <c r="B17" s="185"/>
      <c r="C17" s="186" t="s">
        <v>38</v>
      </c>
      <c r="D17" s="310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2"/>
      <c r="U17" s="187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430"/>
  <sheetViews>
    <sheetView zoomScale="70" zoomScaleNormal="70" zoomScalePageLayoutView="0" workbookViewId="0" topLeftCell="A1">
      <selection activeCell="M53" sqref="M53"/>
    </sheetView>
  </sheetViews>
  <sheetFormatPr defaultColWidth="9.140625" defaultRowHeight="11.25"/>
  <cols>
    <col min="1" max="9" width="9.140625" style="20" customWidth="1"/>
    <col min="10" max="10" width="43.28125" style="20" customWidth="1"/>
    <col min="11" max="16384" width="9.140625" style="20" customWidth="1"/>
  </cols>
  <sheetData>
    <row r="1" spans="1:3" ht="11.25">
      <c r="A1" s="20" t="s">
        <v>545</v>
      </c>
      <c r="B1" s="20" t="s">
        <v>421</v>
      </c>
      <c r="C1" s="20" t="s">
        <v>70</v>
      </c>
    </row>
    <row r="2" spans="1:5" ht="11.25">
      <c r="A2" s="20" t="s">
        <v>575</v>
      </c>
      <c r="B2" s="20" t="s">
        <v>575</v>
      </c>
      <c r="C2" s="20" t="s">
        <v>576</v>
      </c>
      <c r="D2" s="20" t="s">
        <v>575</v>
      </c>
      <c r="E2" s="20" t="s">
        <v>1401</v>
      </c>
    </row>
    <row r="3" spans="1:5" ht="11.25">
      <c r="A3" s="20" t="s">
        <v>575</v>
      </c>
      <c r="B3" s="20" t="s">
        <v>577</v>
      </c>
      <c r="C3" s="20" t="s">
        <v>578</v>
      </c>
      <c r="D3" s="20" t="s">
        <v>593</v>
      </c>
      <c r="E3" s="20" t="s">
        <v>1402</v>
      </c>
    </row>
    <row r="4" spans="1:5" ht="11.25">
      <c r="A4" s="20" t="s">
        <v>575</v>
      </c>
      <c r="B4" s="20" t="s">
        <v>579</v>
      </c>
      <c r="C4" s="20" t="s">
        <v>580</v>
      </c>
      <c r="D4" s="20" t="s">
        <v>619</v>
      </c>
      <c r="E4" s="20" t="s">
        <v>1403</v>
      </c>
    </row>
    <row r="5" spans="1:5" ht="11.25">
      <c r="A5" s="20" t="s">
        <v>575</v>
      </c>
      <c r="B5" s="20" t="s">
        <v>581</v>
      </c>
      <c r="C5" s="20" t="s">
        <v>582</v>
      </c>
      <c r="D5" s="20" t="s">
        <v>629</v>
      </c>
      <c r="E5" s="20" t="s">
        <v>1404</v>
      </c>
    </row>
    <row r="6" spans="1:5" ht="11.25">
      <c r="A6" s="20" t="s">
        <v>575</v>
      </c>
      <c r="B6" s="20" t="s">
        <v>583</v>
      </c>
      <c r="C6" s="20" t="s">
        <v>584</v>
      </c>
      <c r="D6" s="20" t="s">
        <v>652</v>
      </c>
      <c r="E6" s="20" t="s">
        <v>1405</v>
      </c>
    </row>
    <row r="7" spans="1:5" ht="11.25">
      <c r="A7" s="20" t="s">
        <v>575</v>
      </c>
      <c r="B7" s="20" t="s">
        <v>585</v>
      </c>
      <c r="C7" s="20" t="s">
        <v>586</v>
      </c>
      <c r="D7" s="20" t="s">
        <v>670</v>
      </c>
      <c r="E7" s="20" t="s">
        <v>1406</v>
      </c>
    </row>
    <row r="8" spans="1:5" ht="11.25">
      <c r="A8" s="20" t="s">
        <v>575</v>
      </c>
      <c r="B8" s="20" t="s">
        <v>587</v>
      </c>
      <c r="C8" s="20" t="s">
        <v>588</v>
      </c>
      <c r="D8" s="20" t="s">
        <v>692</v>
      </c>
      <c r="E8" s="20" t="s">
        <v>1407</v>
      </c>
    </row>
    <row r="9" spans="1:5" ht="11.25">
      <c r="A9" s="20" t="s">
        <v>575</v>
      </c>
      <c r="B9" s="20" t="s">
        <v>589</v>
      </c>
      <c r="C9" s="20" t="s">
        <v>590</v>
      </c>
      <c r="D9" s="20" t="s">
        <v>694</v>
      </c>
      <c r="E9" s="20" t="s">
        <v>1408</v>
      </c>
    </row>
    <row r="10" spans="1:5" ht="11.25">
      <c r="A10" s="20" t="s">
        <v>575</v>
      </c>
      <c r="B10" s="20" t="s">
        <v>591</v>
      </c>
      <c r="C10" s="20" t="s">
        <v>592</v>
      </c>
      <c r="D10" s="20" t="s">
        <v>696</v>
      </c>
      <c r="E10" s="20" t="s">
        <v>1409</v>
      </c>
    </row>
    <row r="11" spans="1:5" ht="11.25">
      <c r="A11" s="20" t="s">
        <v>593</v>
      </c>
      <c r="B11" s="20" t="s">
        <v>595</v>
      </c>
      <c r="C11" s="20" t="s">
        <v>596</v>
      </c>
      <c r="D11" s="20" t="s">
        <v>698</v>
      </c>
      <c r="E11" s="20" t="s">
        <v>1410</v>
      </c>
    </row>
    <row r="12" spans="1:5" ht="11.25">
      <c r="A12" s="20" t="s">
        <v>593</v>
      </c>
      <c r="B12" s="20" t="s">
        <v>593</v>
      </c>
      <c r="C12" s="20" t="s">
        <v>594</v>
      </c>
      <c r="D12" s="20" t="s">
        <v>700</v>
      </c>
      <c r="E12" s="20" t="s">
        <v>1411</v>
      </c>
    </row>
    <row r="13" spans="1:5" ht="11.25">
      <c r="A13" s="20" t="s">
        <v>593</v>
      </c>
      <c r="B13" s="20" t="s">
        <v>597</v>
      </c>
      <c r="C13" s="20" t="s">
        <v>598</v>
      </c>
      <c r="D13" s="20" t="s">
        <v>703</v>
      </c>
      <c r="E13" s="20" t="s">
        <v>1412</v>
      </c>
    </row>
    <row r="14" spans="1:5" ht="11.25">
      <c r="A14" s="20" t="s">
        <v>593</v>
      </c>
      <c r="B14" s="20" t="s">
        <v>599</v>
      </c>
      <c r="C14" s="20" t="s">
        <v>600</v>
      </c>
      <c r="D14" s="20" t="s">
        <v>706</v>
      </c>
      <c r="E14" s="20" t="s">
        <v>1413</v>
      </c>
    </row>
    <row r="15" spans="1:5" ht="11.25">
      <c r="A15" s="20" t="s">
        <v>593</v>
      </c>
      <c r="B15" s="20" t="s">
        <v>601</v>
      </c>
      <c r="C15" s="20" t="s">
        <v>602</v>
      </c>
      <c r="D15" s="20" t="s">
        <v>709</v>
      </c>
      <c r="E15" s="20" t="s">
        <v>1414</v>
      </c>
    </row>
    <row r="16" spans="1:5" ht="11.25">
      <c r="A16" s="20" t="s">
        <v>593</v>
      </c>
      <c r="B16" s="20" t="s">
        <v>603</v>
      </c>
      <c r="C16" s="20" t="s">
        <v>604</v>
      </c>
      <c r="D16" s="20" t="s">
        <v>741</v>
      </c>
      <c r="E16" s="20" t="s">
        <v>1415</v>
      </c>
    </row>
    <row r="17" spans="1:5" ht="11.25">
      <c r="A17" s="20" t="s">
        <v>593</v>
      </c>
      <c r="B17" s="20" t="s">
        <v>605</v>
      </c>
      <c r="C17" s="20" t="s">
        <v>606</v>
      </c>
      <c r="D17" s="20" t="s">
        <v>763</v>
      </c>
      <c r="E17" s="20" t="s">
        <v>1416</v>
      </c>
    </row>
    <row r="18" spans="1:5" ht="11.25">
      <c r="A18" s="20" t="s">
        <v>593</v>
      </c>
      <c r="B18" s="20" t="s">
        <v>607</v>
      </c>
      <c r="C18" s="20" t="s">
        <v>608</v>
      </c>
      <c r="D18" s="20" t="s">
        <v>787</v>
      </c>
      <c r="E18" s="20" t="s">
        <v>1417</v>
      </c>
    </row>
    <row r="19" spans="1:5" ht="11.25">
      <c r="A19" s="20" t="s">
        <v>593</v>
      </c>
      <c r="B19" s="20" t="s">
        <v>609</v>
      </c>
      <c r="C19" s="20" t="s">
        <v>610</v>
      </c>
      <c r="D19" s="20" t="s">
        <v>807</v>
      </c>
      <c r="E19" s="20" t="s">
        <v>1418</v>
      </c>
    </row>
    <row r="20" spans="1:5" ht="11.25">
      <c r="A20" s="20" t="s">
        <v>593</v>
      </c>
      <c r="B20" s="20" t="s">
        <v>611</v>
      </c>
      <c r="C20" s="20" t="s">
        <v>612</v>
      </c>
      <c r="D20" s="20" t="s">
        <v>825</v>
      </c>
      <c r="E20" s="20" t="s">
        <v>1419</v>
      </c>
    </row>
    <row r="21" spans="1:5" ht="11.25">
      <c r="A21" s="20" t="s">
        <v>593</v>
      </c>
      <c r="B21" s="20" t="s">
        <v>613</v>
      </c>
      <c r="C21" s="20" t="s">
        <v>614</v>
      </c>
      <c r="D21" s="20" t="s">
        <v>845</v>
      </c>
      <c r="E21" s="20" t="s">
        <v>1420</v>
      </c>
    </row>
    <row r="22" spans="1:5" ht="11.25">
      <c r="A22" s="20" t="s">
        <v>593</v>
      </c>
      <c r="B22" s="20" t="s">
        <v>615</v>
      </c>
      <c r="C22" s="20" t="s">
        <v>616</v>
      </c>
      <c r="D22" s="20" t="s">
        <v>867</v>
      </c>
      <c r="E22" s="20" t="s">
        <v>1421</v>
      </c>
    </row>
    <row r="23" spans="1:5" ht="11.25">
      <c r="A23" s="20" t="s">
        <v>593</v>
      </c>
      <c r="B23" s="20" t="s">
        <v>617</v>
      </c>
      <c r="C23" s="20" t="s">
        <v>618</v>
      </c>
      <c r="D23" s="20" t="s">
        <v>889</v>
      </c>
      <c r="E23" s="20" t="s">
        <v>1422</v>
      </c>
    </row>
    <row r="24" spans="1:5" ht="11.25">
      <c r="A24" s="20" t="s">
        <v>619</v>
      </c>
      <c r="B24" s="20" t="s">
        <v>619</v>
      </c>
      <c r="C24" s="20" t="s">
        <v>620</v>
      </c>
      <c r="D24" s="20" t="s">
        <v>902</v>
      </c>
      <c r="E24" s="20" t="s">
        <v>1423</v>
      </c>
    </row>
    <row r="25" spans="1:5" ht="11.25">
      <c r="A25" s="20" t="s">
        <v>619</v>
      </c>
      <c r="B25" s="20" t="s">
        <v>621</v>
      </c>
      <c r="C25" s="20" t="s">
        <v>622</v>
      </c>
      <c r="D25" s="20" t="s">
        <v>926</v>
      </c>
      <c r="E25" s="20" t="s">
        <v>1424</v>
      </c>
    </row>
    <row r="26" spans="1:5" ht="11.25">
      <c r="A26" s="20" t="s">
        <v>619</v>
      </c>
      <c r="B26" s="20" t="s">
        <v>623</v>
      </c>
      <c r="C26" s="20" t="s">
        <v>624</v>
      </c>
      <c r="D26" s="20" t="s">
        <v>946</v>
      </c>
      <c r="E26" s="20" t="s">
        <v>1425</v>
      </c>
    </row>
    <row r="27" spans="1:5" ht="11.25">
      <c r="A27" s="20" t="s">
        <v>619</v>
      </c>
      <c r="B27" s="20" t="s">
        <v>625</v>
      </c>
      <c r="C27" s="20" t="s">
        <v>626</v>
      </c>
      <c r="D27" s="20" t="s">
        <v>969</v>
      </c>
      <c r="E27" s="20" t="s">
        <v>1426</v>
      </c>
    </row>
    <row r="28" spans="1:5" ht="11.25">
      <c r="A28" s="20" t="s">
        <v>619</v>
      </c>
      <c r="B28" s="20" t="s">
        <v>627</v>
      </c>
      <c r="C28" s="20" t="s">
        <v>628</v>
      </c>
      <c r="D28" s="20" t="s">
        <v>997</v>
      </c>
      <c r="E28" s="20" t="s">
        <v>1427</v>
      </c>
    </row>
    <row r="29" spans="1:5" ht="11.25">
      <c r="A29" s="20" t="s">
        <v>629</v>
      </c>
      <c r="B29" s="20" t="s">
        <v>629</v>
      </c>
      <c r="C29" s="20" t="s">
        <v>630</v>
      </c>
      <c r="D29" s="20" t="s">
        <v>1021</v>
      </c>
      <c r="E29" s="20" t="s">
        <v>1428</v>
      </c>
    </row>
    <row r="30" spans="1:5" ht="11.25">
      <c r="A30" s="20" t="s">
        <v>629</v>
      </c>
      <c r="B30" s="20" t="s">
        <v>631</v>
      </c>
      <c r="C30" s="20" t="s">
        <v>632</v>
      </c>
      <c r="D30" s="20" t="s">
        <v>1051</v>
      </c>
      <c r="E30" s="20" t="s">
        <v>1429</v>
      </c>
    </row>
    <row r="31" spans="1:5" ht="11.25">
      <c r="A31" s="20" t="s">
        <v>629</v>
      </c>
      <c r="B31" s="20" t="s">
        <v>633</v>
      </c>
      <c r="C31" s="20" t="s">
        <v>634</v>
      </c>
      <c r="D31" s="20" t="s">
        <v>1070</v>
      </c>
      <c r="E31" s="20" t="s">
        <v>1430</v>
      </c>
    </row>
    <row r="32" spans="1:5" ht="11.25">
      <c r="A32" s="20" t="s">
        <v>629</v>
      </c>
      <c r="B32" s="20" t="s">
        <v>635</v>
      </c>
      <c r="C32" s="20" t="s">
        <v>636</v>
      </c>
      <c r="D32" s="20" t="s">
        <v>1086</v>
      </c>
      <c r="E32" s="20" t="s">
        <v>1431</v>
      </c>
    </row>
    <row r="33" spans="1:5" ht="11.25">
      <c r="A33" s="20" t="s">
        <v>629</v>
      </c>
      <c r="B33" s="20" t="s">
        <v>637</v>
      </c>
      <c r="C33" s="20" t="s">
        <v>638</v>
      </c>
      <c r="D33" s="20" t="s">
        <v>1115</v>
      </c>
      <c r="E33" s="20" t="s">
        <v>1432</v>
      </c>
    </row>
    <row r="34" spans="1:5" ht="11.25">
      <c r="A34" s="20" t="s">
        <v>629</v>
      </c>
      <c r="B34" s="20" t="s">
        <v>639</v>
      </c>
      <c r="C34" s="20" t="s">
        <v>640</v>
      </c>
      <c r="D34" s="20" t="s">
        <v>1137</v>
      </c>
      <c r="E34" s="20" t="s">
        <v>1433</v>
      </c>
    </row>
    <row r="35" spans="1:5" ht="11.25">
      <c r="A35" s="20" t="s">
        <v>629</v>
      </c>
      <c r="B35" s="20" t="s">
        <v>641</v>
      </c>
      <c r="C35" s="20" t="s">
        <v>642</v>
      </c>
      <c r="D35" s="20" t="s">
        <v>1155</v>
      </c>
      <c r="E35" s="20" t="s">
        <v>1434</v>
      </c>
    </row>
    <row r="36" spans="1:5" ht="11.25">
      <c r="A36" s="20" t="s">
        <v>629</v>
      </c>
      <c r="B36" s="20" t="s">
        <v>643</v>
      </c>
      <c r="C36" s="20" t="s">
        <v>644</v>
      </c>
      <c r="D36" s="20" t="s">
        <v>1180</v>
      </c>
      <c r="E36" s="20" t="s">
        <v>1435</v>
      </c>
    </row>
    <row r="37" spans="1:5" ht="11.25">
      <c r="A37" s="20" t="s">
        <v>629</v>
      </c>
      <c r="B37" s="20" t="s">
        <v>645</v>
      </c>
      <c r="C37" s="20" t="s">
        <v>646</v>
      </c>
      <c r="D37" s="20" t="s">
        <v>1211</v>
      </c>
      <c r="E37" s="20" t="s">
        <v>1436</v>
      </c>
    </row>
    <row r="38" spans="1:5" ht="11.25">
      <c r="A38" s="20" t="s">
        <v>629</v>
      </c>
      <c r="B38" s="20" t="s">
        <v>617</v>
      </c>
      <c r="C38" s="20" t="s">
        <v>647</v>
      </c>
      <c r="D38" s="20" t="s">
        <v>1222</v>
      </c>
      <c r="E38" s="20" t="s">
        <v>1437</v>
      </c>
    </row>
    <row r="39" spans="1:5" ht="11.25">
      <c r="A39" s="20" t="s">
        <v>629</v>
      </c>
      <c r="B39" s="20" t="s">
        <v>648</v>
      </c>
      <c r="C39" s="20" t="s">
        <v>649</v>
      </c>
      <c r="D39" s="20" t="s">
        <v>1240</v>
      </c>
      <c r="E39" s="20" t="s">
        <v>1438</v>
      </c>
    </row>
    <row r="40" spans="1:5" ht="11.25">
      <c r="A40" s="20" t="s">
        <v>629</v>
      </c>
      <c r="B40" s="20" t="s">
        <v>650</v>
      </c>
      <c r="C40" s="20" t="s">
        <v>651</v>
      </c>
      <c r="D40" s="20" t="s">
        <v>1266</v>
      </c>
      <c r="E40" s="20" t="s">
        <v>1439</v>
      </c>
    </row>
    <row r="41" spans="1:5" ht="11.25">
      <c r="A41" s="20" t="s">
        <v>652</v>
      </c>
      <c r="B41" s="20" t="s">
        <v>654</v>
      </c>
      <c r="C41" s="20" t="s">
        <v>655</v>
      </c>
      <c r="D41" s="20" t="s">
        <v>1288</v>
      </c>
      <c r="E41" s="20" t="s">
        <v>1440</v>
      </c>
    </row>
    <row r="42" spans="1:5" ht="11.25">
      <c r="A42" s="20" t="s">
        <v>652</v>
      </c>
      <c r="B42" s="20" t="s">
        <v>656</v>
      </c>
      <c r="C42" s="20" t="s">
        <v>657</v>
      </c>
      <c r="D42" s="20" t="s">
        <v>1315</v>
      </c>
      <c r="E42" s="20" t="s">
        <v>1441</v>
      </c>
    </row>
    <row r="43" spans="1:5" ht="11.25">
      <c r="A43" s="20" t="s">
        <v>652</v>
      </c>
      <c r="B43" s="20" t="s">
        <v>652</v>
      </c>
      <c r="C43" s="20" t="s">
        <v>653</v>
      </c>
      <c r="D43" s="20" t="s">
        <v>1336</v>
      </c>
      <c r="E43" s="20" t="s">
        <v>1442</v>
      </c>
    </row>
    <row r="44" spans="1:5" ht="11.25">
      <c r="A44" s="20" t="s">
        <v>652</v>
      </c>
      <c r="B44" s="20" t="s">
        <v>658</v>
      </c>
      <c r="C44" s="20" t="s">
        <v>659</v>
      </c>
      <c r="D44" s="20" t="s">
        <v>1356</v>
      </c>
      <c r="E44" s="20" t="s">
        <v>1443</v>
      </c>
    </row>
    <row r="45" spans="1:5" ht="11.25">
      <c r="A45" s="20" t="s">
        <v>652</v>
      </c>
      <c r="B45" s="20" t="s">
        <v>660</v>
      </c>
      <c r="C45" s="20" t="s">
        <v>661</v>
      </c>
      <c r="D45" s="20" t="s">
        <v>1384</v>
      </c>
      <c r="E45" s="20" t="s">
        <v>1444</v>
      </c>
    </row>
    <row r="46" spans="1:3" ht="11.25">
      <c r="A46" s="20" t="s">
        <v>652</v>
      </c>
      <c r="B46" s="20" t="s">
        <v>662</v>
      </c>
      <c r="C46" s="20" t="s">
        <v>663</v>
      </c>
    </row>
    <row r="47" spans="1:3" ht="11.25">
      <c r="A47" s="20" t="s">
        <v>652</v>
      </c>
      <c r="B47" s="20" t="s">
        <v>664</v>
      </c>
      <c r="C47" s="20" t="s">
        <v>665</v>
      </c>
    </row>
    <row r="48" spans="1:3" ht="11.25">
      <c r="A48" s="20" t="s">
        <v>652</v>
      </c>
      <c r="B48" s="20" t="s">
        <v>666</v>
      </c>
      <c r="C48" s="20" t="s">
        <v>667</v>
      </c>
    </row>
    <row r="49" spans="1:3" ht="11.25">
      <c r="A49" s="20" t="s">
        <v>652</v>
      </c>
      <c r="B49" s="20" t="s">
        <v>668</v>
      </c>
      <c r="C49" s="20" t="s">
        <v>669</v>
      </c>
    </row>
    <row r="50" spans="1:3" ht="11.25">
      <c r="A50" s="20" t="s">
        <v>670</v>
      </c>
      <c r="B50" s="20" t="s">
        <v>672</v>
      </c>
      <c r="C50" s="20" t="s">
        <v>673</v>
      </c>
    </row>
    <row r="51" spans="1:3" ht="11.25">
      <c r="A51" s="20" t="s">
        <v>670</v>
      </c>
      <c r="B51" s="20" t="s">
        <v>674</v>
      </c>
      <c r="C51" s="20" t="s">
        <v>675</v>
      </c>
    </row>
    <row r="52" spans="1:3" ht="11.25">
      <c r="A52" s="20" t="s">
        <v>670</v>
      </c>
      <c r="B52" s="20" t="s">
        <v>676</v>
      </c>
      <c r="C52" s="20" t="s">
        <v>677</v>
      </c>
    </row>
    <row r="53" spans="1:3" ht="11.25">
      <c r="A53" s="20" t="s">
        <v>670</v>
      </c>
      <c r="B53" s="20" t="s">
        <v>678</v>
      </c>
      <c r="C53" s="20" t="s">
        <v>679</v>
      </c>
    </row>
    <row r="54" spans="1:3" ht="11.25">
      <c r="A54" s="20" t="s">
        <v>670</v>
      </c>
      <c r="B54" s="20" t="s">
        <v>670</v>
      </c>
      <c r="C54" s="20" t="s">
        <v>671</v>
      </c>
    </row>
    <row r="55" spans="1:3" ht="11.25">
      <c r="A55" s="20" t="s">
        <v>670</v>
      </c>
      <c r="B55" s="20" t="s">
        <v>680</v>
      </c>
      <c r="C55" s="20" t="s">
        <v>681</v>
      </c>
    </row>
    <row r="56" spans="1:3" ht="11.25">
      <c r="A56" s="20" t="s">
        <v>670</v>
      </c>
      <c r="B56" s="20" t="s">
        <v>682</v>
      </c>
      <c r="C56" s="20" t="s">
        <v>683</v>
      </c>
    </row>
    <row r="57" spans="1:3" ht="11.25">
      <c r="A57" s="20" t="s">
        <v>670</v>
      </c>
      <c r="B57" s="20" t="s">
        <v>684</v>
      </c>
      <c r="C57" s="20" t="s">
        <v>685</v>
      </c>
    </row>
    <row r="58" spans="1:3" ht="11.25">
      <c r="A58" s="20" t="s">
        <v>670</v>
      </c>
      <c r="B58" s="20" t="s">
        <v>686</v>
      </c>
      <c r="C58" s="20" t="s">
        <v>687</v>
      </c>
    </row>
    <row r="59" spans="1:3" ht="11.25">
      <c r="A59" s="20" t="s">
        <v>670</v>
      </c>
      <c r="B59" s="20" t="s">
        <v>688</v>
      </c>
      <c r="C59" s="20" t="s">
        <v>689</v>
      </c>
    </row>
    <row r="60" spans="1:3" ht="11.25">
      <c r="A60" s="20" t="s">
        <v>670</v>
      </c>
      <c r="B60" s="20" t="s">
        <v>690</v>
      </c>
      <c r="C60" s="20" t="s">
        <v>691</v>
      </c>
    </row>
    <row r="61" spans="1:3" ht="11.25">
      <c r="A61" s="20" t="s">
        <v>692</v>
      </c>
      <c r="B61" s="20" t="s">
        <v>692</v>
      </c>
      <c r="C61" s="20" t="s">
        <v>693</v>
      </c>
    </row>
    <row r="62" spans="1:3" ht="11.25">
      <c r="A62" s="20" t="s">
        <v>694</v>
      </c>
      <c r="B62" s="20" t="s">
        <v>694</v>
      </c>
      <c r="C62" s="20" t="s">
        <v>695</v>
      </c>
    </row>
    <row r="63" spans="1:3" ht="11.25">
      <c r="A63" s="20" t="s">
        <v>696</v>
      </c>
      <c r="B63" s="20" t="s">
        <v>696</v>
      </c>
      <c r="C63" s="20" t="s">
        <v>697</v>
      </c>
    </row>
    <row r="64" spans="1:3" ht="11.25">
      <c r="A64" s="20" t="s">
        <v>698</v>
      </c>
      <c r="B64" s="20" t="s">
        <v>698</v>
      </c>
      <c r="C64" s="20" t="s">
        <v>699</v>
      </c>
    </row>
    <row r="65" spans="1:3" ht="11.25">
      <c r="A65" s="20" t="s">
        <v>700</v>
      </c>
      <c r="B65" s="20" t="s">
        <v>702</v>
      </c>
      <c r="C65" s="20" t="s">
        <v>701</v>
      </c>
    </row>
    <row r="66" spans="1:3" ht="11.25">
      <c r="A66" s="20" t="s">
        <v>700</v>
      </c>
      <c r="B66" s="20" t="s">
        <v>700</v>
      </c>
      <c r="C66" s="20" t="s">
        <v>701</v>
      </c>
    </row>
    <row r="67" spans="1:3" ht="11.25">
      <c r="A67" s="20" t="s">
        <v>703</v>
      </c>
      <c r="B67" s="20" t="s">
        <v>705</v>
      </c>
      <c r="C67" s="20" t="s">
        <v>704</v>
      </c>
    </row>
    <row r="68" spans="1:3" ht="11.25">
      <c r="A68" s="20" t="s">
        <v>703</v>
      </c>
      <c r="B68" s="20" t="s">
        <v>703</v>
      </c>
      <c r="C68" s="20" t="s">
        <v>704</v>
      </c>
    </row>
    <row r="69" spans="1:3" ht="11.25">
      <c r="A69" s="20" t="s">
        <v>706</v>
      </c>
      <c r="B69" s="20" t="s">
        <v>708</v>
      </c>
      <c r="C69" s="20" t="s">
        <v>707</v>
      </c>
    </row>
    <row r="70" spans="1:3" ht="11.25">
      <c r="A70" s="20" t="s">
        <v>706</v>
      </c>
      <c r="B70" s="20" t="s">
        <v>706</v>
      </c>
      <c r="C70" s="20" t="s">
        <v>707</v>
      </c>
    </row>
    <row r="71" spans="1:3" ht="11.25">
      <c r="A71" s="20" t="s">
        <v>709</v>
      </c>
      <c r="B71" s="20" t="s">
        <v>711</v>
      </c>
      <c r="C71" s="20" t="s">
        <v>712</v>
      </c>
    </row>
    <row r="72" spans="1:3" ht="11.25">
      <c r="A72" s="20" t="s">
        <v>709</v>
      </c>
      <c r="B72" s="20" t="s">
        <v>713</v>
      </c>
      <c r="C72" s="20" t="s">
        <v>714</v>
      </c>
    </row>
    <row r="73" spans="1:3" ht="11.25">
      <c r="A73" s="20" t="s">
        <v>709</v>
      </c>
      <c r="B73" s="20" t="s">
        <v>709</v>
      </c>
      <c r="C73" s="20" t="s">
        <v>710</v>
      </c>
    </row>
    <row r="74" spans="1:3" ht="11.25">
      <c r="A74" s="20" t="s">
        <v>709</v>
      </c>
      <c r="B74" s="20" t="s">
        <v>715</v>
      </c>
      <c r="C74" s="20" t="s">
        <v>716</v>
      </c>
    </row>
    <row r="75" spans="1:3" ht="11.25">
      <c r="A75" s="20" t="s">
        <v>709</v>
      </c>
      <c r="B75" s="20" t="s">
        <v>717</v>
      </c>
      <c r="C75" s="20" t="s">
        <v>718</v>
      </c>
    </row>
    <row r="76" spans="1:3" ht="11.25">
      <c r="A76" s="20" t="s">
        <v>709</v>
      </c>
      <c r="B76" s="20" t="s">
        <v>719</v>
      </c>
      <c r="C76" s="20" t="s">
        <v>720</v>
      </c>
    </row>
    <row r="77" spans="1:3" ht="11.25">
      <c r="A77" s="20" t="s">
        <v>709</v>
      </c>
      <c r="B77" s="20" t="s">
        <v>721</v>
      </c>
      <c r="C77" s="20" t="s">
        <v>722</v>
      </c>
    </row>
    <row r="78" spans="1:3" ht="11.25">
      <c r="A78" s="20" t="s">
        <v>709</v>
      </c>
      <c r="B78" s="20" t="s">
        <v>723</v>
      </c>
      <c r="C78" s="20" t="s">
        <v>724</v>
      </c>
    </row>
    <row r="79" spans="1:3" ht="11.25">
      <c r="A79" s="20" t="s">
        <v>709</v>
      </c>
      <c r="B79" s="20" t="s">
        <v>725</v>
      </c>
      <c r="C79" s="20" t="s">
        <v>726</v>
      </c>
    </row>
    <row r="80" spans="1:3" ht="11.25">
      <c r="A80" s="20" t="s">
        <v>709</v>
      </c>
      <c r="B80" s="20" t="s">
        <v>727</v>
      </c>
      <c r="C80" s="20" t="s">
        <v>728</v>
      </c>
    </row>
    <row r="81" spans="1:3" ht="11.25">
      <c r="A81" s="20" t="s">
        <v>709</v>
      </c>
      <c r="B81" s="20" t="s">
        <v>729</v>
      </c>
      <c r="C81" s="20" t="s">
        <v>730</v>
      </c>
    </row>
    <row r="82" spans="1:3" ht="11.25">
      <c r="A82" s="20" t="s">
        <v>709</v>
      </c>
      <c r="B82" s="20" t="s">
        <v>731</v>
      </c>
      <c r="C82" s="20" t="s">
        <v>732</v>
      </c>
    </row>
    <row r="83" spans="1:3" ht="11.25">
      <c r="A83" s="20" t="s">
        <v>709</v>
      </c>
      <c r="B83" s="20" t="s">
        <v>733</v>
      </c>
      <c r="C83" s="20" t="s">
        <v>734</v>
      </c>
    </row>
    <row r="84" spans="1:3" ht="11.25">
      <c r="A84" s="20" t="s">
        <v>709</v>
      </c>
      <c r="B84" s="20" t="s">
        <v>735</v>
      </c>
      <c r="C84" s="20" t="s">
        <v>736</v>
      </c>
    </row>
    <row r="85" spans="1:3" ht="11.25">
      <c r="A85" s="20" t="s">
        <v>709</v>
      </c>
      <c r="B85" s="20" t="s">
        <v>737</v>
      </c>
      <c r="C85" s="20" t="s">
        <v>738</v>
      </c>
    </row>
    <row r="86" spans="1:3" ht="11.25">
      <c r="A86" s="20" t="s">
        <v>709</v>
      </c>
      <c r="B86" s="20" t="s">
        <v>739</v>
      </c>
      <c r="C86" s="20" t="s">
        <v>740</v>
      </c>
    </row>
    <row r="87" spans="1:3" ht="11.25">
      <c r="A87" s="20" t="s">
        <v>741</v>
      </c>
      <c r="B87" s="20" t="s">
        <v>743</v>
      </c>
      <c r="C87" s="20" t="s">
        <v>744</v>
      </c>
    </row>
    <row r="88" spans="1:3" ht="11.25">
      <c r="A88" s="20" t="s">
        <v>741</v>
      </c>
      <c r="B88" s="20" t="s">
        <v>745</v>
      </c>
      <c r="C88" s="20" t="s">
        <v>746</v>
      </c>
    </row>
    <row r="89" spans="1:3" ht="11.25">
      <c r="A89" s="20" t="s">
        <v>741</v>
      </c>
      <c r="B89" s="20" t="s">
        <v>741</v>
      </c>
      <c r="C89" s="20" t="s">
        <v>742</v>
      </c>
    </row>
    <row r="90" spans="1:3" ht="11.25">
      <c r="A90" s="20" t="s">
        <v>741</v>
      </c>
      <c r="B90" s="20" t="s">
        <v>747</v>
      </c>
      <c r="C90" s="20" t="s">
        <v>748</v>
      </c>
    </row>
    <row r="91" spans="1:3" ht="11.25">
      <c r="A91" s="20" t="s">
        <v>741</v>
      </c>
      <c r="B91" s="20" t="s">
        <v>749</v>
      </c>
      <c r="C91" s="20" t="s">
        <v>750</v>
      </c>
    </row>
    <row r="92" spans="1:3" ht="11.25">
      <c r="A92" s="20" t="s">
        <v>741</v>
      </c>
      <c r="B92" s="20" t="s">
        <v>751</v>
      </c>
      <c r="C92" s="20" t="s">
        <v>752</v>
      </c>
    </row>
    <row r="93" spans="1:3" ht="11.25">
      <c r="A93" s="20" t="s">
        <v>741</v>
      </c>
      <c r="B93" s="20" t="s">
        <v>753</v>
      </c>
      <c r="C93" s="20" t="s">
        <v>754</v>
      </c>
    </row>
    <row r="94" spans="1:3" ht="11.25">
      <c r="A94" s="20" t="s">
        <v>741</v>
      </c>
      <c r="B94" s="20" t="s">
        <v>755</v>
      </c>
      <c r="C94" s="20" t="s">
        <v>756</v>
      </c>
    </row>
    <row r="95" spans="1:3" ht="11.25">
      <c r="A95" s="20" t="s">
        <v>741</v>
      </c>
      <c r="B95" s="20" t="s">
        <v>757</v>
      </c>
      <c r="C95" s="20" t="s">
        <v>758</v>
      </c>
    </row>
    <row r="96" spans="1:3" ht="11.25">
      <c r="A96" s="20" t="s">
        <v>741</v>
      </c>
      <c r="B96" s="20" t="s">
        <v>759</v>
      </c>
      <c r="C96" s="20" t="s">
        <v>760</v>
      </c>
    </row>
    <row r="97" spans="1:3" ht="11.25">
      <c r="A97" s="20" t="s">
        <v>741</v>
      </c>
      <c r="B97" s="20" t="s">
        <v>761</v>
      </c>
      <c r="C97" s="20" t="s">
        <v>762</v>
      </c>
    </row>
    <row r="98" spans="1:3" ht="11.25">
      <c r="A98" s="20" t="s">
        <v>763</v>
      </c>
      <c r="B98" s="20" t="s">
        <v>765</v>
      </c>
      <c r="C98" s="20" t="s">
        <v>766</v>
      </c>
    </row>
    <row r="99" spans="1:3" ht="11.25">
      <c r="A99" s="20" t="s">
        <v>763</v>
      </c>
      <c r="B99" s="20" t="s">
        <v>767</v>
      </c>
      <c r="C99" s="20" t="s">
        <v>768</v>
      </c>
    </row>
    <row r="100" spans="1:3" ht="11.25">
      <c r="A100" s="20" t="s">
        <v>763</v>
      </c>
      <c r="B100" s="20" t="s">
        <v>763</v>
      </c>
      <c r="C100" s="20" t="s">
        <v>764</v>
      </c>
    </row>
    <row r="101" spans="1:3" ht="11.25">
      <c r="A101" s="20" t="s">
        <v>763</v>
      </c>
      <c r="B101" s="20" t="s">
        <v>769</v>
      </c>
      <c r="C101" s="20" t="s">
        <v>770</v>
      </c>
    </row>
    <row r="102" spans="1:3" ht="11.25">
      <c r="A102" s="20" t="s">
        <v>763</v>
      </c>
      <c r="B102" s="20" t="s">
        <v>771</v>
      </c>
      <c r="C102" s="20" t="s">
        <v>772</v>
      </c>
    </row>
    <row r="103" spans="1:3" ht="11.25">
      <c r="A103" s="20" t="s">
        <v>763</v>
      </c>
      <c r="B103" s="20" t="s">
        <v>773</v>
      </c>
      <c r="C103" s="20" t="s">
        <v>774</v>
      </c>
    </row>
    <row r="104" spans="1:3" ht="11.25">
      <c r="A104" s="20" t="s">
        <v>763</v>
      </c>
      <c r="B104" s="20" t="s">
        <v>775</v>
      </c>
      <c r="C104" s="20" t="s">
        <v>776</v>
      </c>
    </row>
    <row r="105" spans="1:3" ht="11.25">
      <c r="A105" s="20" t="s">
        <v>763</v>
      </c>
      <c r="B105" s="20" t="s">
        <v>777</v>
      </c>
      <c r="C105" s="20" t="s">
        <v>778</v>
      </c>
    </row>
    <row r="106" spans="1:3" ht="11.25">
      <c r="A106" s="20" t="s">
        <v>763</v>
      </c>
      <c r="B106" s="20" t="s">
        <v>779</v>
      </c>
      <c r="C106" s="20" t="s">
        <v>780</v>
      </c>
    </row>
    <row r="107" spans="1:3" ht="11.25">
      <c r="A107" s="20" t="s">
        <v>763</v>
      </c>
      <c r="B107" s="20" t="s">
        <v>781</v>
      </c>
      <c r="C107" s="20" t="s">
        <v>782</v>
      </c>
    </row>
    <row r="108" spans="1:3" ht="11.25">
      <c r="A108" s="20" t="s">
        <v>763</v>
      </c>
      <c r="B108" s="20" t="s">
        <v>783</v>
      </c>
      <c r="C108" s="20" t="s">
        <v>784</v>
      </c>
    </row>
    <row r="109" spans="1:3" ht="11.25">
      <c r="A109" s="20" t="s">
        <v>763</v>
      </c>
      <c r="B109" s="20" t="s">
        <v>785</v>
      </c>
      <c r="C109" s="20" t="s">
        <v>786</v>
      </c>
    </row>
    <row r="110" spans="1:3" ht="11.25">
      <c r="A110" s="20" t="s">
        <v>787</v>
      </c>
      <c r="B110" s="20" t="s">
        <v>789</v>
      </c>
      <c r="C110" s="20" t="s">
        <v>790</v>
      </c>
    </row>
    <row r="111" spans="1:3" ht="11.25">
      <c r="A111" s="20" t="s">
        <v>787</v>
      </c>
      <c r="B111" s="20" t="s">
        <v>787</v>
      </c>
      <c r="C111" s="20" t="s">
        <v>788</v>
      </c>
    </row>
    <row r="112" spans="1:3" ht="11.25">
      <c r="A112" s="20" t="s">
        <v>787</v>
      </c>
      <c r="B112" s="20" t="s">
        <v>791</v>
      </c>
      <c r="C112" s="20" t="s">
        <v>792</v>
      </c>
    </row>
    <row r="113" spans="1:3" ht="11.25">
      <c r="A113" s="20" t="s">
        <v>787</v>
      </c>
      <c r="B113" s="20" t="s">
        <v>793</v>
      </c>
      <c r="C113" s="20" t="s">
        <v>794</v>
      </c>
    </row>
    <row r="114" spans="1:3" ht="11.25">
      <c r="A114" s="20" t="s">
        <v>787</v>
      </c>
      <c r="B114" s="20" t="s">
        <v>795</v>
      </c>
      <c r="C114" s="20" t="s">
        <v>796</v>
      </c>
    </row>
    <row r="115" spans="1:3" ht="11.25">
      <c r="A115" s="20" t="s">
        <v>787</v>
      </c>
      <c r="B115" s="20" t="s">
        <v>797</v>
      </c>
      <c r="C115" s="20" t="s">
        <v>798</v>
      </c>
    </row>
    <row r="116" spans="1:3" ht="11.25">
      <c r="A116" s="20" t="s">
        <v>787</v>
      </c>
      <c r="B116" s="20" t="s">
        <v>799</v>
      </c>
      <c r="C116" s="20" t="s">
        <v>800</v>
      </c>
    </row>
    <row r="117" spans="1:3" ht="11.25">
      <c r="A117" s="20" t="s">
        <v>787</v>
      </c>
      <c r="B117" s="20" t="s">
        <v>801</v>
      </c>
      <c r="C117" s="20" t="s">
        <v>802</v>
      </c>
    </row>
    <row r="118" spans="1:3" ht="11.25">
      <c r="A118" s="20" t="s">
        <v>787</v>
      </c>
      <c r="B118" s="20" t="s">
        <v>803</v>
      </c>
      <c r="C118" s="20" t="s">
        <v>804</v>
      </c>
    </row>
    <row r="119" spans="1:3" ht="11.25">
      <c r="A119" s="20" t="s">
        <v>787</v>
      </c>
      <c r="B119" s="20" t="s">
        <v>805</v>
      </c>
      <c r="C119" s="20" t="s">
        <v>806</v>
      </c>
    </row>
    <row r="120" spans="1:3" ht="11.25">
      <c r="A120" s="20" t="s">
        <v>807</v>
      </c>
      <c r="B120" s="20" t="s">
        <v>809</v>
      </c>
      <c r="C120" s="20" t="s">
        <v>810</v>
      </c>
    </row>
    <row r="121" spans="1:3" ht="11.25">
      <c r="A121" s="20" t="s">
        <v>807</v>
      </c>
      <c r="B121" s="20" t="s">
        <v>811</v>
      </c>
      <c r="C121" s="20" t="s">
        <v>812</v>
      </c>
    </row>
    <row r="122" spans="1:3" ht="11.25">
      <c r="A122" s="20" t="s">
        <v>807</v>
      </c>
      <c r="B122" s="20" t="s">
        <v>813</v>
      </c>
      <c r="C122" s="20" t="s">
        <v>814</v>
      </c>
    </row>
    <row r="123" spans="1:3" ht="11.25">
      <c r="A123" s="20" t="s">
        <v>807</v>
      </c>
      <c r="B123" s="20" t="s">
        <v>815</v>
      </c>
      <c r="C123" s="20" t="s">
        <v>816</v>
      </c>
    </row>
    <row r="124" spans="1:3" ht="11.25">
      <c r="A124" s="20" t="s">
        <v>807</v>
      </c>
      <c r="B124" s="20" t="s">
        <v>807</v>
      </c>
      <c r="C124" s="20" t="s">
        <v>808</v>
      </c>
    </row>
    <row r="125" spans="1:3" ht="11.25">
      <c r="A125" s="20" t="s">
        <v>807</v>
      </c>
      <c r="B125" s="20" t="s">
        <v>817</v>
      </c>
      <c r="C125" s="20" t="s">
        <v>818</v>
      </c>
    </row>
    <row r="126" spans="1:3" ht="11.25">
      <c r="A126" s="20" t="s">
        <v>807</v>
      </c>
      <c r="B126" s="20" t="s">
        <v>819</v>
      </c>
      <c r="C126" s="20" t="s">
        <v>820</v>
      </c>
    </row>
    <row r="127" spans="1:3" ht="11.25">
      <c r="A127" s="20" t="s">
        <v>807</v>
      </c>
      <c r="B127" s="20" t="s">
        <v>821</v>
      </c>
      <c r="C127" s="20" t="s">
        <v>822</v>
      </c>
    </row>
    <row r="128" spans="1:3" ht="11.25">
      <c r="A128" s="20" t="s">
        <v>807</v>
      </c>
      <c r="B128" s="20" t="s">
        <v>823</v>
      </c>
      <c r="C128" s="20" t="s">
        <v>824</v>
      </c>
    </row>
    <row r="129" spans="1:3" ht="11.25">
      <c r="A129" s="20" t="s">
        <v>825</v>
      </c>
      <c r="B129" s="20" t="s">
        <v>825</v>
      </c>
      <c r="C129" s="20" t="s">
        <v>826</v>
      </c>
    </row>
    <row r="130" spans="1:3" ht="11.25">
      <c r="A130" s="20" t="s">
        <v>825</v>
      </c>
      <c r="B130" s="20" t="s">
        <v>827</v>
      </c>
      <c r="C130" s="20" t="s">
        <v>828</v>
      </c>
    </row>
    <row r="131" spans="1:3" ht="11.25">
      <c r="A131" s="20" t="s">
        <v>825</v>
      </c>
      <c r="B131" s="20" t="s">
        <v>829</v>
      </c>
      <c r="C131" s="20" t="s">
        <v>830</v>
      </c>
    </row>
    <row r="132" spans="1:3" ht="11.25">
      <c r="A132" s="20" t="s">
        <v>825</v>
      </c>
      <c r="B132" s="20" t="s">
        <v>831</v>
      </c>
      <c r="C132" s="20" t="s">
        <v>832</v>
      </c>
    </row>
    <row r="133" spans="1:3" ht="11.25">
      <c r="A133" s="20" t="s">
        <v>825</v>
      </c>
      <c r="B133" s="20" t="s">
        <v>833</v>
      </c>
      <c r="C133" s="20" t="s">
        <v>834</v>
      </c>
    </row>
    <row r="134" spans="1:3" ht="11.25">
      <c r="A134" s="20" t="s">
        <v>825</v>
      </c>
      <c r="B134" s="20" t="s">
        <v>835</v>
      </c>
      <c r="C134" s="20" t="s">
        <v>836</v>
      </c>
    </row>
    <row r="135" spans="1:3" ht="11.25">
      <c r="A135" s="20" t="s">
        <v>825</v>
      </c>
      <c r="B135" s="20" t="s">
        <v>837</v>
      </c>
      <c r="C135" s="20" t="s">
        <v>838</v>
      </c>
    </row>
    <row r="136" spans="1:3" ht="11.25">
      <c r="A136" s="20" t="s">
        <v>825</v>
      </c>
      <c r="B136" s="20" t="s">
        <v>839</v>
      </c>
      <c r="C136" s="20" t="s">
        <v>840</v>
      </c>
    </row>
    <row r="137" spans="1:3" ht="11.25">
      <c r="A137" s="20" t="s">
        <v>825</v>
      </c>
      <c r="B137" s="20" t="s">
        <v>841</v>
      </c>
      <c r="C137" s="20" t="s">
        <v>842</v>
      </c>
    </row>
    <row r="138" spans="1:3" ht="11.25">
      <c r="A138" s="20" t="s">
        <v>825</v>
      </c>
      <c r="B138" s="20" t="s">
        <v>843</v>
      </c>
      <c r="C138" s="20" t="s">
        <v>844</v>
      </c>
    </row>
    <row r="139" spans="1:3" ht="11.25">
      <c r="A139" s="20" t="s">
        <v>845</v>
      </c>
      <c r="B139" s="20" t="s">
        <v>847</v>
      </c>
      <c r="C139" s="20" t="s">
        <v>848</v>
      </c>
    </row>
    <row r="140" spans="1:3" ht="11.25">
      <c r="A140" s="20" t="s">
        <v>845</v>
      </c>
      <c r="B140" s="20" t="s">
        <v>849</v>
      </c>
      <c r="C140" s="20" t="s">
        <v>850</v>
      </c>
    </row>
    <row r="141" spans="1:3" ht="11.25">
      <c r="A141" s="20" t="s">
        <v>845</v>
      </c>
      <c r="B141" s="20" t="s">
        <v>851</v>
      </c>
      <c r="C141" s="20" t="s">
        <v>852</v>
      </c>
    </row>
    <row r="142" spans="1:3" ht="11.25">
      <c r="A142" s="20" t="s">
        <v>845</v>
      </c>
      <c r="B142" s="20" t="s">
        <v>853</v>
      </c>
      <c r="C142" s="20" t="s">
        <v>854</v>
      </c>
    </row>
    <row r="143" spans="1:3" ht="11.25">
      <c r="A143" s="20" t="s">
        <v>845</v>
      </c>
      <c r="B143" s="20" t="s">
        <v>845</v>
      </c>
      <c r="C143" s="20" t="s">
        <v>846</v>
      </c>
    </row>
    <row r="144" spans="1:3" ht="11.25">
      <c r="A144" s="20" t="s">
        <v>845</v>
      </c>
      <c r="B144" s="20" t="s">
        <v>855</v>
      </c>
      <c r="C144" s="20" t="s">
        <v>856</v>
      </c>
    </row>
    <row r="145" spans="1:3" ht="11.25">
      <c r="A145" s="20" t="s">
        <v>845</v>
      </c>
      <c r="B145" s="20" t="s">
        <v>857</v>
      </c>
      <c r="C145" s="20" t="s">
        <v>858</v>
      </c>
    </row>
    <row r="146" spans="1:3" ht="11.25">
      <c r="A146" s="20" t="s">
        <v>845</v>
      </c>
      <c r="B146" s="20" t="s">
        <v>859</v>
      </c>
      <c r="C146" s="20" t="s">
        <v>860</v>
      </c>
    </row>
    <row r="147" spans="1:3" ht="11.25">
      <c r="A147" s="20" t="s">
        <v>845</v>
      </c>
      <c r="B147" s="20" t="s">
        <v>861</v>
      </c>
      <c r="C147" s="20" t="s">
        <v>862</v>
      </c>
    </row>
    <row r="148" spans="1:3" ht="11.25">
      <c r="A148" s="20" t="s">
        <v>845</v>
      </c>
      <c r="B148" s="20" t="s">
        <v>863</v>
      </c>
      <c r="C148" s="20" t="s">
        <v>864</v>
      </c>
    </row>
    <row r="149" spans="1:3" ht="11.25">
      <c r="A149" s="20" t="s">
        <v>845</v>
      </c>
      <c r="B149" s="20" t="s">
        <v>865</v>
      </c>
      <c r="C149" s="20" t="s">
        <v>866</v>
      </c>
    </row>
    <row r="150" spans="1:3" ht="11.25">
      <c r="A150" s="20" t="s">
        <v>867</v>
      </c>
      <c r="B150" s="20" t="s">
        <v>869</v>
      </c>
      <c r="C150" s="20" t="s">
        <v>870</v>
      </c>
    </row>
    <row r="151" spans="1:3" ht="11.25">
      <c r="A151" s="20" t="s">
        <v>867</v>
      </c>
      <c r="B151" s="20" t="s">
        <v>867</v>
      </c>
      <c r="C151" s="20" t="s">
        <v>868</v>
      </c>
    </row>
    <row r="152" spans="1:3" ht="11.25">
      <c r="A152" s="20" t="s">
        <v>867</v>
      </c>
      <c r="B152" s="20" t="s">
        <v>871</v>
      </c>
      <c r="C152" s="20" t="s">
        <v>872</v>
      </c>
    </row>
    <row r="153" spans="1:3" ht="11.25">
      <c r="A153" s="20" t="s">
        <v>867</v>
      </c>
      <c r="B153" s="20" t="s">
        <v>873</v>
      </c>
      <c r="C153" s="20" t="s">
        <v>874</v>
      </c>
    </row>
    <row r="154" spans="1:3" ht="11.25">
      <c r="A154" s="20" t="s">
        <v>867</v>
      </c>
      <c r="B154" s="20" t="s">
        <v>875</v>
      </c>
      <c r="C154" s="20" t="s">
        <v>876</v>
      </c>
    </row>
    <row r="155" spans="1:3" ht="11.25">
      <c r="A155" s="20" t="s">
        <v>867</v>
      </c>
      <c r="B155" s="20" t="s">
        <v>877</v>
      </c>
      <c r="C155" s="20" t="s">
        <v>878</v>
      </c>
    </row>
    <row r="156" spans="1:3" ht="11.25">
      <c r="A156" s="20" t="s">
        <v>867</v>
      </c>
      <c r="B156" s="20" t="s">
        <v>879</v>
      </c>
      <c r="C156" s="20" t="s">
        <v>880</v>
      </c>
    </row>
    <row r="157" spans="1:3" ht="11.25">
      <c r="A157" s="20" t="s">
        <v>867</v>
      </c>
      <c r="B157" s="20" t="s">
        <v>881</v>
      </c>
      <c r="C157" s="20" t="s">
        <v>882</v>
      </c>
    </row>
    <row r="158" spans="1:3" ht="11.25">
      <c r="A158" s="20" t="s">
        <v>867</v>
      </c>
      <c r="B158" s="20" t="s">
        <v>883</v>
      </c>
      <c r="C158" s="20" t="s">
        <v>884</v>
      </c>
    </row>
    <row r="159" spans="1:3" ht="11.25">
      <c r="A159" s="20" t="s">
        <v>867</v>
      </c>
      <c r="B159" s="20" t="s">
        <v>885</v>
      </c>
      <c r="C159" s="20" t="s">
        <v>886</v>
      </c>
    </row>
    <row r="160" spans="1:3" ht="11.25">
      <c r="A160" s="20" t="s">
        <v>867</v>
      </c>
      <c r="B160" s="20" t="s">
        <v>887</v>
      </c>
      <c r="C160" s="20" t="s">
        <v>888</v>
      </c>
    </row>
    <row r="161" spans="1:3" ht="11.25">
      <c r="A161" s="20" t="s">
        <v>889</v>
      </c>
      <c r="B161" s="20" t="s">
        <v>889</v>
      </c>
      <c r="C161" s="20" t="s">
        <v>890</v>
      </c>
    </row>
    <row r="162" spans="1:3" ht="11.25">
      <c r="A162" s="20" t="s">
        <v>889</v>
      </c>
      <c r="B162" s="20" t="s">
        <v>891</v>
      </c>
      <c r="C162" s="20" t="s">
        <v>892</v>
      </c>
    </row>
    <row r="163" spans="1:3" ht="11.25">
      <c r="A163" s="20" t="s">
        <v>889</v>
      </c>
      <c r="B163" s="20" t="s">
        <v>893</v>
      </c>
      <c r="C163" s="20" t="s">
        <v>894</v>
      </c>
    </row>
    <row r="164" spans="1:3" ht="11.25">
      <c r="A164" s="20" t="s">
        <v>889</v>
      </c>
      <c r="B164" s="20" t="s">
        <v>895</v>
      </c>
      <c r="C164" s="20" t="s">
        <v>896</v>
      </c>
    </row>
    <row r="165" spans="1:3" ht="11.25">
      <c r="A165" s="20" t="s">
        <v>889</v>
      </c>
      <c r="B165" s="20" t="s">
        <v>897</v>
      </c>
      <c r="C165" s="20" t="s">
        <v>898</v>
      </c>
    </row>
    <row r="166" spans="1:3" ht="11.25">
      <c r="A166" s="20" t="s">
        <v>889</v>
      </c>
      <c r="B166" s="20" t="s">
        <v>875</v>
      </c>
      <c r="C166" s="20" t="s">
        <v>899</v>
      </c>
    </row>
    <row r="167" spans="1:3" ht="11.25">
      <c r="A167" s="20" t="s">
        <v>889</v>
      </c>
      <c r="B167" s="20" t="s">
        <v>900</v>
      </c>
      <c r="C167" s="20" t="s">
        <v>901</v>
      </c>
    </row>
    <row r="168" spans="1:3" ht="11.25">
      <c r="A168" s="20" t="s">
        <v>902</v>
      </c>
      <c r="B168" s="20" t="s">
        <v>904</v>
      </c>
      <c r="C168" s="20" t="s">
        <v>905</v>
      </c>
    </row>
    <row r="169" spans="1:3" ht="11.25">
      <c r="A169" s="20" t="s">
        <v>902</v>
      </c>
      <c r="B169" s="20" t="s">
        <v>906</v>
      </c>
      <c r="C169" s="20" t="s">
        <v>907</v>
      </c>
    </row>
    <row r="170" spans="1:3" ht="11.25">
      <c r="A170" s="20" t="s">
        <v>902</v>
      </c>
      <c r="B170" s="20" t="s">
        <v>908</v>
      </c>
      <c r="C170" s="20" t="s">
        <v>909</v>
      </c>
    </row>
    <row r="171" spans="1:3" ht="11.25">
      <c r="A171" s="20" t="s">
        <v>902</v>
      </c>
      <c r="B171" s="20" t="s">
        <v>910</v>
      </c>
      <c r="C171" s="20" t="s">
        <v>911</v>
      </c>
    </row>
    <row r="172" spans="1:3" ht="11.25">
      <c r="A172" s="20" t="s">
        <v>902</v>
      </c>
      <c r="B172" s="20" t="s">
        <v>902</v>
      </c>
      <c r="C172" s="20" t="s">
        <v>903</v>
      </c>
    </row>
    <row r="173" spans="1:3" ht="11.25">
      <c r="A173" s="20" t="s">
        <v>902</v>
      </c>
      <c r="B173" s="20" t="s">
        <v>912</v>
      </c>
      <c r="C173" s="20" t="s">
        <v>913</v>
      </c>
    </row>
    <row r="174" spans="1:3" ht="11.25">
      <c r="A174" s="20" t="s">
        <v>902</v>
      </c>
      <c r="B174" s="20" t="s">
        <v>914</v>
      </c>
      <c r="C174" s="20" t="s">
        <v>915</v>
      </c>
    </row>
    <row r="175" spans="1:3" ht="11.25">
      <c r="A175" s="20" t="s">
        <v>902</v>
      </c>
      <c r="B175" s="20" t="s">
        <v>916</v>
      </c>
      <c r="C175" s="20" t="s">
        <v>917</v>
      </c>
    </row>
    <row r="176" spans="1:3" ht="11.25">
      <c r="A176" s="20" t="s">
        <v>902</v>
      </c>
      <c r="B176" s="20" t="s">
        <v>918</v>
      </c>
      <c r="C176" s="20" t="s">
        <v>919</v>
      </c>
    </row>
    <row r="177" spans="1:3" ht="11.25">
      <c r="A177" s="20" t="s">
        <v>902</v>
      </c>
      <c r="B177" s="20" t="s">
        <v>920</v>
      </c>
      <c r="C177" s="20" t="s">
        <v>921</v>
      </c>
    </row>
    <row r="178" spans="1:3" ht="11.25">
      <c r="A178" s="20" t="s">
        <v>902</v>
      </c>
      <c r="B178" s="20" t="s">
        <v>922</v>
      </c>
      <c r="C178" s="20" t="s">
        <v>923</v>
      </c>
    </row>
    <row r="179" spans="1:3" ht="11.25">
      <c r="A179" s="20" t="s">
        <v>902</v>
      </c>
      <c r="B179" s="20" t="s">
        <v>924</v>
      </c>
      <c r="C179" s="20" t="s">
        <v>925</v>
      </c>
    </row>
    <row r="180" spans="1:3" ht="11.25">
      <c r="A180" s="20" t="s">
        <v>926</v>
      </c>
      <c r="B180" s="20" t="s">
        <v>928</v>
      </c>
      <c r="C180" s="20" t="s">
        <v>929</v>
      </c>
    </row>
    <row r="181" spans="1:3" ht="11.25">
      <c r="A181" s="20" t="s">
        <v>926</v>
      </c>
      <c r="B181" s="20" t="s">
        <v>930</v>
      </c>
      <c r="C181" s="20" t="s">
        <v>931</v>
      </c>
    </row>
    <row r="182" spans="1:3" ht="11.25">
      <c r="A182" s="20" t="s">
        <v>926</v>
      </c>
      <c r="B182" s="20" t="s">
        <v>932</v>
      </c>
      <c r="C182" s="20" t="s">
        <v>933</v>
      </c>
    </row>
    <row r="183" spans="1:3" ht="11.25">
      <c r="A183" s="20" t="s">
        <v>926</v>
      </c>
      <c r="B183" s="20" t="s">
        <v>926</v>
      </c>
      <c r="C183" s="20" t="s">
        <v>927</v>
      </c>
    </row>
    <row r="184" spans="1:3" ht="11.25">
      <c r="A184" s="20" t="s">
        <v>926</v>
      </c>
      <c r="B184" s="20" t="s">
        <v>934</v>
      </c>
      <c r="C184" s="20" t="s">
        <v>935</v>
      </c>
    </row>
    <row r="185" spans="1:3" ht="11.25">
      <c r="A185" s="20" t="s">
        <v>926</v>
      </c>
      <c r="B185" s="20" t="s">
        <v>936</v>
      </c>
      <c r="C185" s="20" t="s">
        <v>937</v>
      </c>
    </row>
    <row r="186" spans="1:3" ht="11.25">
      <c r="A186" s="20" t="s">
        <v>926</v>
      </c>
      <c r="B186" s="20" t="s">
        <v>938</v>
      </c>
      <c r="C186" s="20" t="s">
        <v>939</v>
      </c>
    </row>
    <row r="187" spans="1:3" ht="11.25">
      <c r="A187" s="20" t="s">
        <v>926</v>
      </c>
      <c r="B187" s="20" t="s">
        <v>875</v>
      </c>
      <c r="C187" s="20" t="s">
        <v>940</v>
      </c>
    </row>
    <row r="188" spans="1:3" ht="11.25">
      <c r="A188" s="20" t="s">
        <v>926</v>
      </c>
      <c r="B188" s="20" t="s">
        <v>941</v>
      </c>
      <c r="C188" s="20" t="s">
        <v>942</v>
      </c>
    </row>
    <row r="189" spans="1:3" ht="11.25">
      <c r="A189" s="20" t="s">
        <v>926</v>
      </c>
      <c r="B189" s="20" t="s">
        <v>643</v>
      </c>
      <c r="C189" s="20" t="s">
        <v>943</v>
      </c>
    </row>
    <row r="190" spans="1:3" ht="11.25">
      <c r="A190" s="20" t="s">
        <v>926</v>
      </c>
      <c r="B190" s="20" t="s">
        <v>944</v>
      </c>
      <c r="C190" s="20" t="s">
        <v>945</v>
      </c>
    </row>
    <row r="191" spans="1:3" ht="11.25">
      <c r="A191" s="20" t="s">
        <v>946</v>
      </c>
      <c r="B191" s="20" t="s">
        <v>948</v>
      </c>
      <c r="C191" s="20" t="s">
        <v>949</v>
      </c>
    </row>
    <row r="192" spans="1:3" ht="11.25">
      <c r="A192" s="20" t="s">
        <v>946</v>
      </c>
      <c r="B192" s="20" t="s">
        <v>950</v>
      </c>
      <c r="C192" s="20" t="s">
        <v>951</v>
      </c>
    </row>
    <row r="193" spans="1:3" ht="11.25">
      <c r="A193" s="20" t="s">
        <v>946</v>
      </c>
      <c r="B193" s="20" t="s">
        <v>952</v>
      </c>
      <c r="C193" s="20" t="s">
        <v>953</v>
      </c>
    </row>
    <row r="194" spans="1:3" ht="11.25">
      <c r="A194" s="20" t="s">
        <v>946</v>
      </c>
      <c r="B194" s="20" t="s">
        <v>954</v>
      </c>
      <c r="C194" s="20" t="s">
        <v>955</v>
      </c>
    </row>
    <row r="195" spans="1:3" ht="11.25">
      <c r="A195" s="20" t="s">
        <v>946</v>
      </c>
      <c r="B195" s="20" t="s">
        <v>747</v>
      </c>
      <c r="C195" s="20" t="s">
        <v>956</v>
      </c>
    </row>
    <row r="196" spans="1:3" ht="11.25">
      <c r="A196" s="20" t="s">
        <v>946</v>
      </c>
      <c r="B196" s="20" t="s">
        <v>946</v>
      </c>
      <c r="C196" s="20" t="s">
        <v>947</v>
      </c>
    </row>
    <row r="197" spans="1:3" ht="11.25">
      <c r="A197" s="20" t="s">
        <v>946</v>
      </c>
      <c r="B197" s="20" t="s">
        <v>957</v>
      </c>
      <c r="C197" s="20" t="s">
        <v>958</v>
      </c>
    </row>
    <row r="198" spans="1:3" ht="11.25">
      <c r="A198" s="20" t="s">
        <v>946</v>
      </c>
      <c r="B198" s="20" t="s">
        <v>959</v>
      </c>
      <c r="C198" s="20" t="s">
        <v>960</v>
      </c>
    </row>
    <row r="199" spans="1:3" ht="11.25">
      <c r="A199" s="20" t="s">
        <v>946</v>
      </c>
      <c r="B199" s="20" t="s">
        <v>639</v>
      </c>
      <c r="C199" s="20" t="s">
        <v>961</v>
      </c>
    </row>
    <row r="200" spans="1:3" ht="11.25">
      <c r="A200" s="20" t="s">
        <v>946</v>
      </c>
      <c r="B200" s="20" t="s">
        <v>962</v>
      </c>
      <c r="C200" s="20" t="s">
        <v>963</v>
      </c>
    </row>
    <row r="201" spans="1:3" ht="11.25">
      <c r="A201" s="20" t="s">
        <v>946</v>
      </c>
      <c r="B201" s="20" t="s">
        <v>863</v>
      </c>
      <c r="C201" s="20" t="s">
        <v>964</v>
      </c>
    </row>
    <row r="202" spans="1:3" ht="11.25">
      <c r="A202" s="20" t="s">
        <v>946</v>
      </c>
      <c r="B202" s="20" t="s">
        <v>965</v>
      </c>
      <c r="C202" s="20" t="s">
        <v>966</v>
      </c>
    </row>
    <row r="203" spans="1:3" ht="11.25">
      <c r="A203" s="20" t="s">
        <v>946</v>
      </c>
      <c r="B203" s="20" t="s">
        <v>967</v>
      </c>
      <c r="C203" s="20" t="s">
        <v>968</v>
      </c>
    </row>
    <row r="204" spans="1:3" ht="11.25">
      <c r="A204" s="20" t="s">
        <v>969</v>
      </c>
      <c r="B204" s="20" t="s">
        <v>971</v>
      </c>
      <c r="C204" s="20" t="s">
        <v>972</v>
      </c>
    </row>
    <row r="205" spans="1:3" ht="11.25">
      <c r="A205" s="20" t="s">
        <v>969</v>
      </c>
      <c r="B205" s="20" t="s">
        <v>973</v>
      </c>
      <c r="C205" s="20" t="s">
        <v>974</v>
      </c>
    </row>
    <row r="206" spans="1:3" ht="11.25">
      <c r="A206" s="20" t="s">
        <v>969</v>
      </c>
      <c r="B206" s="20" t="s">
        <v>975</v>
      </c>
      <c r="C206" s="20" t="s">
        <v>976</v>
      </c>
    </row>
    <row r="207" spans="1:3" ht="11.25">
      <c r="A207" s="20" t="s">
        <v>969</v>
      </c>
      <c r="B207" s="20" t="s">
        <v>977</v>
      </c>
      <c r="C207" s="20" t="s">
        <v>978</v>
      </c>
    </row>
    <row r="208" spans="1:3" ht="11.25">
      <c r="A208" s="20" t="s">
        <v>969</v>
      </c>
      <c r="B208" s="20" t="s">
        <v>979</v>
      </c>
      <c r="C208" s="20" t="s">
        <v>980</v>
      </c>
    </row>
    <row r="209" spans="1:3" ht="11.25">
      <c r="A209" s="20" t="s">
        <v>969</v>
      </c>
      <c r="B209" s="20" t="s">
        <v>969</v>
      </c>
      <c r="C209" s="20" t="s">
        <v>970</v>
      </c>
    </row>
    <row r="210" spans="1:3" ht="11.25">
      <c r="A210" s="20" t="s">
        <v>969</v>
      </c>
      <c r="B210" s="20" t="s">
        <v>981</v>
      </c>
      <c r="C210" s="20" t="s">
        <v>982</v>
      </c>
    </row>
    <row r="211" spans="1:3" ht="11.25">
      <c r="A211" s="20" t="s">
        <v>969</v>
      </c>
      <c r="B211" s="20" t="s">
        <v>983</v>
      </c>
      <c r="C211" s="20" t="s">
        <v>984</v>
      </c>
    </row>
    <row r="212" spans="1:3" ht="11.25">
      <c r="A212" s="20" t="s">
        <v>969</v>
      </c>
      <c r="B212" s="20" t="s">
        <v>985</v>
      </c>
      <c r="C212" s="20" t="s">
        <v>986</v>
      </c>
    </row>
    <row r="213" spans="1:3" ht="11.25">
      <c r="A213" s="20" t="s">
        <v>969</v>
      </c>
      <c r="B213" s="20" t="s">
        <v>987</v>
      </c>
      <c r="C213" s="20" t="s">
        <v>988</v>
      </c>
    </row>
    <row r="214" spans="1:3" ht="11.25">
      <c r="A214" s="20" t="s">
        <v>969</v>
      </c>
      <c r="B214" s="20" t="s">
        <v>989</v>
      </c>
      <c r="C214" s="20" t="s">
        <v>990</v>
      </c>
    </row>
    <row r="215" spans="1:3" ht="11.25">
      <c r="A215" s="20" t="s">
        <v>969</v>
      </c>
      <c r="B215" s="20" t="s">
        <v>991</v>
      </c>
      <c r="C215" s="20" t="s">
        <v>992</v>
      </c>
    </row>
    <row r="216" spans="1:3" ht="11.25">
      <c r="A216" s="20" t="s">
        <v>969</v>
      </c>
      <c r="B216" s="20" t="s">
        <v>993</v>
      </c>
      <c r="C216" s="20" t="s">
        <v>994</v>
      </c>
    </row>
    <row r="217" spans="1:3" ht="11.25">
      <c r="A217" s="20" t="s">
        <v>969</v>
      </c>
      <c r="B217" s="20" t="s">
        <v>995</v>
      </c>
      <c r="C217" s="20" t="s">
        <v>996</v>
      </c>
    </row>
    <row r="218" spans="1:3" ht="11.25">
      <c r="A218" s="20" t="s">
        <v>997</v>
      </c>
      <c r="B218" s="20" t="s">
        <v>999</v>
      </c>
      <c r="C218" s="20" t="s">
        <v>1000</v>
      </c>
    </row>
    <row r="219" spans="1:3" ht="11.25">
      <c r="A219" s="20" t="s">
        <v>997</v>
      </c>
      <c r="B219" s="20" t="s">
        <v>1001</v>
      </c>
      <c r="C219" s="20" t="s">
        <v>1002</v>
      </c>
    </row>
    <row r="220" spans="1:3" ht="11.25">
      <c r="A220" s="20" t="s">
        <v>997</v>
      </c>
      <c r="B220" s="20" t="s">
        <v>1003</v>
      </c>
      <c r="C220" s="20" t="s">
        <v>1004</v>
      </c>
    </row>
    <row r="221" spans="1:3" ht="11.25">
      <c r="A221" s="20" t="s">
        <v>997</v>
      </c>
      <c r="B221" s="20" t="s">
        <v>1005</v>
      </c>
      <c r="C221" s="20" t="s">
        <v>1006</v>
      </c>
    </row>
    <row r="222" spans="1:3" ht="11.25">
      <c r="A222" s="20" t="s">
        <v>997</v>
      </c>
      <c r="B222" s="20" t="s">
        <v>891</v>
      </c>
      <c r="C222" s="20" t="s">
        <v>1007</v>
      </c>
    </row>
    <row r="223" spans="1:3" ht="11.25">
      <c r="A223" s="20" t="s">
        <v>997</v>
      </c>
      <c r="B223" s="20" t="s">
        <v>1008</v>
      </c>
      <c r="C223" s="20" t="s">
        <v>1009</v>
      </c>
    </row>
    <row r="224" spans="1:3" ht="11.25">
      <c r="A224" s="20" t="s">
        <v>997</v>
      </c>
      <c r="B224" s="20" t="s">
        <v>997</v>
      </c>
      <c r="C224" s="20" t="s">
        <v>998</v>
      </c>
    </row>
    <row r="225" spans="1:3" ht="11.25">
      <c r="A225" s="20" t="s">
        <v>997</v>
      </c>
      <c r="B225" s="20" t="s">
        <v>1010</v>
      </c>
      <c r="C225" s="20" t="s">
        <v>1011</v>
      </c>
    </row>
    <row r="226" spans="1:3" ht="11.25">
      <c r="A226" s="20" t="s">
        <v>997</v>
      </c>
      <c r="B226" s="20" t="s">
        <v>1012</v>
      </c>
      <c r="C226" s="20" t="s">
        <v>1013</v>
      </c>
    </row>
    <row r="227" spans="1:3" ht="11.25">
      <c r="A227" s="20" t="s">
        <v>997</v>
      </c>
      <c r="B227" s="20" t="s">
        <v>1014</v>
      </c>
      <c r="C227" s="20" t="s">
        <v>1015</v>
      </c>
    </row>
    <row r="228" spans="1:3" ht="11.25">
      <c r="A228" s="20" t="s">
        <v>997</v>
      </c>
      <c r="B228" s="20" t="s">
        <v>1016</v>
      </c>
      <c r="C228" s="20" t="s">
        <v>1017</v>
      </c>
    </row>
    <row r="229" spans="1:3" ht="11.25">
      <c r="A229" s="20" t="s">
        <v>997</v>
      </c>
      <c r="B229" s="20" t="s">
        <v>639</v>
      </c>
      <c r="C229" s="20" t="s">
        <v>1018</v>
      </c>
    </row>
    <row r="230" spans="1:3" ht="11.25">
      <c r="A230" s="20" t="s">
        <v>997</v>
      </c>
      <c r="B230" s="20" t="s">
        <v>1019</v>
      </c>
      <c r="C230" s="20" t="s">
        <v>1020</v>
      </c>
    </row>
    <row r="231" spans="1:3" ht="11.25">
      <c r="A231" s="20" t="s">
        <v>1021</v>
      </c>
      <c r="B231" s="20" t="s">
        <v>1023</v>
      </c>
      <c r="C231" s="20" t="s">
        <v>1024</v>
      </c>
    </row>
    <row r="232" spans="1:3" ht="11.25">
      <c r="A232" s="20" t="s">
        <v>1021</v>
      </c>
      <c r="B232" s="20" t="s">
        <v>1025</v>
      </c>
      <c r="C232" s="20" t="s">
        <v>1026</v>
      </c>
    </row>
    <row r="233" spans="1:3" ht="11.25">
      <c r="A233" s="20" t="s">
        <v>1021</v>
      </c>
      <c r="B233" s="20" t="s">
        <v>1027</v>
      </c>
      <c r="C233" s="20" t="s">
        <v>1028</v>
      </c>
    </row>
    <row r="234" spans="1:3" ht="11.25">
      <c r="A234" s="20" t="s">
        <v>1021</v>
      </c>
      <c r="B234" s="20" t="s">
        <v>1029</v>
      </c>
      <c r="C234" s="20" t="s">
        <v>1030</v>
      </c>
    </row>
    <row r="235" spans="1:3" ht="11.25">
      <c r="A235" s="20" t="s">
        <v>1021</v>
      </c>
      <c r="B235" s="20" t="s">
        <v>1031</v>
      </c>
      <c r="C235" s="20" t="s">
        <v>1032</v>
      </c>
    </row>
    <row r="236" spans="1:3" ht="11.25">
      <c r="A236" s="20" t="s">
        <v>1021</v>
      </c>
      <c r="B236" s="20" t="s">
        <v>1033</v>
      </c>
      <c r="C236" s="20" t="s">
        <v>1034</v>
      </c>
    </row>
    <row r="237" spans="1:3" ht="11.25">
      <c r="A237" s="20" t="s">
        <v>1021</v>
      </c>
      <c r="B237" s="20" t="s">
        <v>1035</v>
      </c>
      <c r="C237" s="20" t="s">
        <v>1036</v>
      </c>
    </row>
    <row r="238" spans="1:3" ht="11.25">
      <c r="A238" s="20" t="s">
        <v>1021</v>
      </c>
      <c r="B238" s="20" t="s">
        <v>1037</v>
      </c>
      <c r="C238" s="20" t="s">
        <v>1038</v>
      </c>
    </row>
    <row r="239" spans="1:3" ht="11.25">
      <c r="A239" s="20" t="s">
        <v>1021</v>
      </c>
      <c r="B239" s="20" t="s">
        <v>1021</v>
      </c>
      <c r="C239" s="20" t="s">
        <v>1022</v>
      </c>
    </row>
    <row r="240" spans="1:3" ht="11.25">
      <c r="A240" s="20" t="s">
        <v>1021</v>
      </c>
      <c r="B240" s="20" t="s">
        <v>1039</v>
      </c>
      <c r="C240" s="20" t="s">
        <v>1040</v>
      </c>
    </row>
    <row r="241" spans="1:3" ht="11.25">
      <c r="A241" s="20" t="s">
        <v>1021</v>
      </c>
      <c r="B241" s="20" t="s">
        <v>1041</v>
      </c>
      <c r="C241" s="20" t="s">
        <v>1042</v>
      </c>
    </row>
    <row r="242" spans="1:3" ht="11.25">
      <c r="A242" s="20" t="s">
        <v>1021</v>
      </c>
      <c r="B242" s="20" t="s">
        <v>1043</v>
      </c>
      <c r="C242" s="20" t="s">
        <v>1044</v>
      </c>
    </row>
    <row r="243" spans="1:3" ht="11.25">
      <c r="A243" s="20" t="s">
        <v>1021</v>
      </c>
      <c r="B243" s="20" t="s">
        <v>1045</v>
      </c>
      <c r="C243" s="20" t="s">
        <v>1046</v>
      </c>
    </row>
    <row r="244" spans="1:3" ht="11.25">
      <c r="A244" s="20" t="s">
        <v>1021</v>
      </c>
      <c r="B244" s="20" t="s">
        <v>1047</v>
      </c>
      <c r="C244" s="20" t="s">
        <v>1048</v>
      </c>
    </row>
    <row r="245" spans="1:3" ht="11.25">
      <c r="A245" s="20" t="s">
        <v>1021</v>
      </c>
      <c r="B245" s="20" t="s">
        <v>1049</v>
      </c>
      <c r="C245" s="20" t="s">
        <v>1050</v>
      </c>
    </row>
    <row r="246" spans="1:3" ht="11.25">
      <c r="A246" s="20" t="s">
        <v>1051</v>
      </c>
      <c r="B246" s="20" t="s">
        <v>1053</v>
      </c>
      <c r="C246" s="20" t="s">
        <v>1054</v>
      </c>
    </row>
    <row r="247" spans="1:3" ht="11.25">
      <c r="A247" s="20" t="s">
        <v>1051</v>
      </c>
      <c r="B247" s="20" t="s">
        <v>1055</v>
      </c>
      <c r="C247" s="20" t="s">
        <v>1056</v>
      </c>
    </row>
    <row r="248" spans="1:3" ht="11.25">
      <c r="A248" s="20" t="s">
        <v>1051</v>
      </c>
      <c r="B248" s="20" t="s">
        <v>1057</v>
      </c>
      <c r="C248" s="20" t="s">
        <v>1058</v>
      </c>
    </row>
    <row r="249" spans="1:3" ht="11.25">
      <c r="A249" s="20" t="s">
        <v>1051</v>
      </c>
      <c r="B249" s="20" t="s">
        <v>1059</v>
      </c>
      <c r="C249" s="20" t="s">
        <v>1060</v>
      </c>
    </row>
    <row r="250" spans="1:3" ht="11.25">
      <c r="A250" s="20" t="s">
        <v>1051</v>
      </c>
      <c r="B250" s="20" t="s">
        <v>1051</v>
      </c>
      <c r="C250" s="20" t="s">
        <v>1052</v>
      </c>
    </row>
    <row r="251" spans="1:3" ht="11.25">
      <c r="A251" s="20" t="s">
        <v>1051</v>
      </c>
      <c r="B251" s="20" t="s">
        <v>1061</v>
      </c>
      <c r="C251" s="20" t="s">
        <v>1062</v>
      </c>
    </row>
    <row r="252" spans="1:3" ht="11.25">
      <c r="A252" s="20" t="s">
        <v>1051</v>
      </c>
      <c r="B252" s="20" t="s">
        <v>662</v>
      </c>
      <c r="C252" s="20" t="s">
        <v>1063</v>
      </c>
    </row>
    <row r="253" spans="1:3" ht="11.25">
      <c r="A253" s="20" t="s">
        <v>1051</v>
      </c>
      <c r="B253" s="20" t="s">
        <v>1064</v>
      </c>
      <c r="C253" s="20" t="s">
        <v>1065</v>
      </c>
    </row>
    <row r="254" spans="1:3" ht="11.25">
      <c r="A254" s="20" t="s">
        <v>1051</v>
      </c>
      <c r="B254" s="20" t="s">
        <v>1066</v>
      </c>
      <c r="C254" s="20" t="s">
        <v>1067</v>
      </c>
    </row>
    <row r="255" spans="1:3" ht="11.25">
      <c r="A255" s="20" t="s">
        <v>1051</v>
      </c>
      <c r="B255" s="20" t="s">
        <v>1068</v>
      </c>
      <c r="C255" s="20" t="s">
        <v>1069</v>
      </c>
    </row>
    <row r="256" spans="1:3" ht="11.25">
      <c r="A256" s="20" t="s">
        <v>1070</v>
      </c>
      <c r="B256" s="20" t="s">
        <v>1072</v>
      </c>
      <c r="C256" s="20" t="s">
        <v>1073</v>
      </c>
    </row>
    <row r="257" spans="1:3" ht="11.25">
      <c r="A257" s="20" t="s">
        <v>1070</v>
      </c>
      <c r="B257" s="20" t="s">
        <v>950</v>
      </c>
      <c r="C257" s="20" t="s">
        <v>1074</v>
      </c>
    </row>
    <row r="258" spans="1:3" ht="11.25">
      <c r="A258" s="20" t="s">
        <v>1070</v>
      </c>
      <c r="B258" s="20" t="s">
        <v>1075</v>
      </c>
      <c r="C258" s="20" t="s">
        <v>1076</v>
      </c>
    </row>
    <row r="259" spans="1:3" ht="11.25">
      <c r="A259" s="20" t="s">
        <v>1070</v>
      </c>
      <c r="B259" s="20" t="s">
        <v>601</v>
      </c>
      <c r="C259" s="20" t="s">
        <v>1077</v>
      </c>
    </row>
    <row r="260" spans="1:3" ht="11.25">
      <c r="A260" s="20" t="s">
        <v>1070</v>
      </c>
      <c r="B260" s="20" t="s">
        <v>1078</v>
      </c>
      <c r="C260" s="20" t="s">
        <v>1079</v>
      </c>
    </row>
    <row r="261" spans="1:3" ht="11.25">
      <c r="A261" s="20" t="s">
        <v>1070</v>
      </c>
      <c r="B261" s="20" t="s">
        <v>1080</v>
      </c>
      <c r="C261" s="20" t="s">
        <v>1081</v>
      </c>
    </row>
    <row r="262" spans="1:3" ht="11.25">
      <c r="A262" s="20" t="s">
        <v>1070</v>
      </c>
      <c r="B262" s="20" t="s">
        <v>1070</v>
      </c>
      <c r="C262" s="20" t="s">
        <v>1071</v>
      </c>
    </row>
    <row r="263" spans="1:3" ht="11.25">
      <c r="A263" s="20" t="s">
        <v>1070</v>
      </c>
      <c r="B263" s="20" t="s">
        <v>1082</v>
      </c>
      <c r="C263" s="20" t="s">
        <v>1083</v>
      </c>
    </row>
    <row r="264" spans="1:3" ht="11.25">
      <c r="A264" s="20" t="s">
        <v>1070</v>
      </c>
      <c r="B264" s="20" t="s">
        <v>1084</v>
      </c>
      <c r="C264" s="20" t="s">
        <v>1085</v>
      </c>
    </row>
    <row r="265" spans="1:3" ht="11.25">
      <c r="A265" s="20" t="s">
        <v>1086</v>
      </c>
      <c r="B265" s="20" t="s">
        <v>1088</v>
      </c>
      <c r="C265" s="20" t="s">
        <v>1089</v>
      </c>
    </row>
    <row r="266" spans="1:3" ht="11.25">
      <c r="A266" s="20" t="s">
        <v>1086</v>
      </c>
      <c r="B266" s="20" t="s">
        <v>1090</v>
      </c>
      <c r="C266" s="20" t="s">
        <v>1091</v>
      </c>
    </row>
    <row r="267" spans="1:3" ht="11.25">
      <c r="A267" s="20" t="s">
        <v>1086</v>
      </c>
      <c r="B267" s="20" t="s">
        <v>829</v>
      </c>
      <c r="C267" s="20" t="s">
        <v>1092</v>
      </c>
    </row>
    <row r="268" spans="1:3" ht="11.25">
      <c r="A268" s="20" t="s">
        <v>1086</v>
      </c>
      <c r="B268" s="20" t="s">
        <v>1093</v>
      </c>
      <c r="C268" s="20" t="s">
        <v>1094</v>
      </c>
    </row>
    <row r="269" spans="1:3" ht="11.25">
      <c r="A269" s="20" t="s">
        <v>1086</v>
      </c>
      <c r="B269" s="20" t="s">
        <v>1095</v>
      </c>
      <c r="C269" s="20" t="s">
        <v>1096</v>
      </c>
    </row>
    <row r="270" spans="1:3" ht="11.25">
      <c r="A270" s="20" t="s">
        <v>1086</v>
      </c>
      <c r="B270" s="20" t="s">
        <v>1097</v>
      </c>
      <c r="C270" s="20" t="s">
        <v>1098</v>
      </c>
    </row>
    <row r="271" spans="1:3" ht="11.25">
      <c r="A271" s="20" t="s">
        <v>1086</v>
      </c>
      <c r="B271" s="20" t="s">
        <v>1086</v>
      </c>
      <c r="C271" s="20" t="s">
        <v>1087</v>
      </c>
    </row>
    <row r="272" spans="1:3" ht="11.25">
      <c r="A272" s="20" t="s">
        <v>1086</v>
      </c>
      <c r="B272" s="20" t="s">
        <v>1099</v>
      </c>
      <c r="C272" s="20" t="s">
        <v>1100</v>
      </c>
    </row>
    <row r="273" spans="1:3" ht="11.25">
      <c r="A273" s="20" t="s">
        <v>1086</v>
      </c>
      <c r="B273" s="20" t="s">
        <v>1101</v>
      </c>
      <c r="C273" s="20" t="s">
        <v>1102</v>
      </c>
    </row>
    <row r="274" spans="1:3" ht="11.25">
      <c r="A274" s="20" t="s">
        <v>1086</v>
      </c>
      <c r="B274" s="20" t="s">
        <v>1103</v>
      </c>
      <c r="C274" s="20" t="s">
        <v>1104</v>
      </c>
    </row>
    <row r="275" spans="1:3" ht="11.25">
      <c r="A275" s="20" t="s">
        <v>1086</v>
      </c>
      <c r="B275" s="20" t="s">
        <v>1105</v>
      </c>
      <c r="C275" s="20" t="s">
        <v>1106</v>
      </c>
    </row>
    <row r="276" spans="1:3" ht="11.25">
      <c r="A276" s="20" t="s">
        <v>1086</v>
      </c>
      <c r="B276" s="20" t="s">
        <v>1107</v>
      </c>
      <c r="C276" s="20" t="s">
        <v>1108</v>
      </c>
    </row>
    <row r="277" spans="1:3" ht="11.25">
      <c r="A277" s="20" t="s">
        <v>1086</v>
      </c>
      <c r="B277" s="20" t="s">
        <v>1109</v>
      </c>
      <c r="C277" s="20" t="s">
        <v>1110</v>
      </c>
    </row>
    <row r="278" spans="1:3" ht="11.25">
      <c r="A278" s="20" t="s">
        <v>1086</v>
      </c>
      <c r="B278" s="20" t="s">
        <v>1111</v>
      </c>
      <c r="C278" s="20" t="s">
        <v>1112</v>
      </c>
    </row>
    <row r="279" spans="1:3" ht="11.25">
      <c r="A279" s="20" t="s">
        <v>1086</v>
      </c>
      <c r="B279" s="20" t="s">
        <v>1113</v>
      </c>
      <c r="C279" s="20" t="s">
        <v>1114</v>
      </c>
    </row>
    <row r="280" spans="1:3" ht="11.25">
      <c r="A280" s="20" t="s">
        <v>1115</v>
      </c>
      <c r="B280" s="20" t="s">
        <v>1117</v>
      </c>
      <c r="C280" s="20" t="s">
        <v>1118</v>
      </c>
    </row>
    <row r="281" spans="1:3" ht="11.25">
      <c r="A281" s="20" t="s">
        <v>1115</v>
      </c>
      <c r="B281" s="20" t="s">
        <v>1119</v>
      </c>
      <c r="C281" s="20" t="s">
        <v>1120</v>
      </c>
    </row>
    <row r="282" spans="1:3" ht="11.25">
      <c r="A282" s="20" t="s">
        <v>1115</v>
      </c>
      <c r="B282" s="20" t="s">
        <v>1078</v>
      </c>
      <c r="C282" s="20" t="s">
        <v>1121</v>
      </c>
    </row>
    <row r="283" spans="1:3" ht="11.25">
      <c r="A283" s="20" t="s">
        <v>1115</v>
      </c>
      <c r="B283" s="20" t="s">
        <v>1122</v>
      </c>
      <c r="C283" s="20" t="s">
        <v>1123</v>
      </c>
    </row>
    <row r="284" spans="1:3" ht="11.25">
      <c r="A284" s="20" t="s">
        <v>1115</v>
      </c>
      <c r="B284" s="20" t="s">
        <v>1124</v>
      </c>
      <c r="C284" s="20" t="s">
        <v>1125</v>
      </c>
    </row>
    <row r="285" spans="1:3" ht="11.25">
      <c r="A285" s="20" t="s">
        <v>1115</v>
      </c>
      <c r="B285" s="20" t="s">
        <v>1126</v>
      </c>
      <c r="C285" s="20" t="s">
        <v>1127</v>
      </c>
    </row>
    <row r="286" spans="1:3" ht="11.25">
      <c r="A286" s="20" t="s">
        <v>1115</v>
      </c>
      <c r="B286" s="20" t="s">
        <v>1115</v>
      </c>
      <c r="C286" s="20" t="s">
        <v>1116</v>
      </c>
    </row>
    <row r="287" spans="1:3" ht="11.25">
      <c r="A287" s="20" t="s">
        <v>1115</v>
      </c>
      <c r="B287" s="20" t="s">
        <v>1128</v>
      </c>
      <c r="C287" s="20" t="s">
        <v>1129</v>
      </c>
    </row>
    <row r="288" spans="1:3" ht="11.25">
      <c r="A288" s="20" t="s">
        <v>1115</v>
      </c>
      <c r="B288" s="20" t="s">
        <v>1130</v>
      </c>
      <c r="C288" s="20" t="s">
        <v>1131</v>
      </c>
    </row>
    <row r="289" spans="1:3" ht="11.25">
      <c r="A289" s="20" t="s">
        <v>1115</v>
      </c>
      <c r="B289" s="20" t="s">
        <v>1132</v>
      </c>
      <c r="C289" s="20" t="s">
        <v>1133</v>
      </c>
    </row>
    <row r="290" spans="1:3" ht="11.25">
      <c r="A290" s="20" t="s">
        <v>1115</v>
      </c>
      <c r="B290" s="20" t="s">
        <v>1134</v>
      </c>
      <c r="C290" s="20" t="s">
        <v>1135</v>
      </c>
    </row>
    <row r="291" spans="1:3" ht="11.25">
      <c r="A291" s="20" t="s">
        <v>1115</v>
      </c>
      <c r="B291" s="20" t="s">
        <v>991</v>
      </c>
      <c r="C291" s="20" t="s">
        <v>1136</v>
      </c>
    </row>
    <row r="292" spans="1:3" ht="11.25">
      <c r="A292" s="20" t="s">
        <v>1137</v>
      </c>
      <c r="B292" s="20" t="s">
        <v>1139</v>
      </c>
      <c r="C292" s="20" t="s">
        <v>1140</v>
      </c>
    </row>
    <row r="293" spans="1:3" ht="11.25">
      <c r="A293" s="20" t="s">
        <v>1137</v>
      </c>
      <c r="B293" s="20" t="s">
        <v>1141</v>
      </c>
      <c r="C293" s="20" t="s">
        <v>1142</v>
      </c>
    </row>
    <row r="294" spans="1:3" ht="11.25">
      <c r="A294" s="20" t="s">
        <v>1137</v>
      </c>
      <c r="B294" s="20" t="s">
        <v>1143</v>
      </c>
      <c r="C294" s="20" t="s">
        <v>1144</v>
      </c>
    </row>
    <row r="295" spans="1:3" ht="11.25">
      <c r="A295" s="20" t="s">
        <v>1137</v>
      </c>
      <c r="B295" s="20" t="s">
        <v>1082</v>
      </c>
      <c r="C295" s="20" t="s">
        <v>1145</v>
      </c>
    </row>
    <row r="296" spans="1:3" ht="11.25">
      <c r="A296" s="20" t="s">
        <v>1137</v>
      </c>
      <c r="B296" s="20" t="s">
        <v>585</v>
      </c>
      <c r="C296" s="20" t="s">
        <v>1146</v>
      </c>
    </row>
    <row r="297" spans="1:3" ht="11.25">
      <c r="A297" s="20" t="s">
        <v>1137</v>
      </c>
      <c r="B297" s="20" t="s">
        <v>1147</v>
      </c>
      <c r="C297" s="20" t="s">
        <v>1148</v>
      </c>
    </row>
    <row r="298" spans="1:3" ht="11.25">
      <c r="A298" s="20" t="s">
        <v>1137</v>
      </c>
      <c r="B298" s="20" t="s">
        <v>1137</v>
      </c>
      <c r="C298" s="20" t="s">
        <v>1138</v>
      </c>
    </row>
    <row r="299" spans="1:3" ht="11.25">
      <c r="A299" s="20" t="s">
        <v>1137</v>
      </c>
      <c r="B299" s="20" t="s">
        <v>1149</v>
      </c>
      <c r="C299" s="20" t="s">
        <v>1150</v>
      </c>
    </row>
    <row r="300" spans="1:3" ht="11.25">
      <c r="A300" s="20" t="s">
        <v>1137</v>
      </c>
      <c r="B300" s="20" t="s">
        <v>1151</v>
      </c>
      <c r="C300" s="20" t="s">
        <v>1152</v>
      </c>
    </row>
    <row r="301" spans="1:3" ht="11.25">
      <c r="A301" s="20" t="s">
        <v>1137</v>
      </c>
      <c r="B301" s="20" t="s">
        <v>1153</v>
      </c>
      <c r="C301" s="20" t="s">
        <v>1154</v>
      </c>
    </row>
    <row r="302" spans="1:3" ht="11.25">
      <c r="A302" s="20" t="s">
        <v>1155</v>
      </c>
      <c r="B302" s="20" t="s">
        <v>1157</v>
      </c>
      <c r="C302" s="20" t="s">
        <v>1158</v>
      </c>
    </row>
    <row r="303" spans="1:3" ht="11.25">
      <c r="A303" s="20" t="s">
        <v>1155</v>
      </c>
      <c r="B303" s="20" t="s">
        <v>1159</v>
      </c>
      <c r="C303" s="20" t="s">
        <v>1160</v>
      </c>
    </row>
    <row r="304" spans="1:3" ht="11.25">
      <c r="A304" s="20" t="s">
        <v>1155</v>
      </c>
      <c r="B304" s="20" t="s">
        <v>1161</v>
      </c>
      <c r="C304" s="20" t="s">
        <v>1162</v>
      </c>
    </row>
    <row r="305" spans="1:3" ht="11.25">
      <c r="A305" s="20" t="s">
        <v>1155</v>
      </c>
      <c r="B305" s="20" t="s">
        <v>1163</v>
      </c>
      <c r="C305" s="20" t="s">
        <v>1164</v>
      </c>
    </row>
    <row r="306" spans="1:3" ht="11.25">
      <c r="A306" s="20" t="s">
        <v>1155</v>
      </c>
      <c r="B306" s="20" t="s">
        <v>1165</v>
      </c>
      <c r="C306" s="20" t="s">
        <v>1166</v>
      </c>
    </row>
    <row r="307" spans="1:3" ht="11.25">
      <c r="A307" s="20" t="s">
        <v>1155</v>
      </c>
      <c r="B307" s="20" t="s">
        <v>1167</v>
      </c>
      <c r="C307" s="20" t="s">
        <v>1168</v>
      </c>
    </row>
    <row r="308" spans="1:3" ht="11.25">
      <c r="A308" s="20" t="s">
        <v>1155</v>
      </c>
      <c r="B308" s="20" t="s">
        <v>936</v>
      </c>
      <c r="C308" s="20" t="s">
        <v>1169</v>
      </c>
    </row>
    <row r="309" spans="1:3" ht="11.25">
      <c r="A309" s="20" t="s">
        <v>1155</v>
      </c>
      <c r="B309" s="20" t="s">
        <v>1170</v>
      </c>
      <c r="C309" s="20" t="s">
        <v>1171</v>
      </c>
    </row>
    <row r="310" spans="1:3" ht="11.25">
      <c r="A310" s="20" t="s">
        <v>1155</v>
      </c>
      <c r="B310" s="20" t="s">
        <v>1155</v>
      </c>
      <c r="C310" s="20" t="s">
        <v>1156</v>
      </c>
    </row>
    <row r="311" spans="1:3" ht="11.25">
      <c r="A311" s="20" t="s">
        <v>1155</v>
      </c>
      <c r="B311" s="20" t="s">
        <v>1172</v>
      </c>
      <c r="C311" s="20" t="s">
        <v>1173</v>
      </c>
    </row>
    <row r="312" spans="1:3" ht="11.25">
      <c r="A312" s="20" t="s">
        <v>1155</v>
      </c>
      <c r="B312" s="20" t="s">
        <v>1174</v>
      </c>
      <c r="C312" s="20" t="s">
        <v>1175</v>
      </c>
    </row>
    <row r="313" spans="1:3" ht="11.25">
      <c r="A313" s="20" t="s">
        <v>1155</v>
      </c>
      <c r="B313" s="20" t="s">
        <v>1176</v>
      </c>
      <c r="C313" s="20" t="s">
        <v>1177</v>
      </c>
    </row>
    <row r="314" spans="1:3" ht="11.25">
      <c r="A314" s="20" t="s">
        <v>1155</v>
      </c>
      <c r="B314" s="20" t="s">
        <v>1178</v>
      </c>
      <c r="C314" s="20" t="s">
        <v>1179</v>
      </c>
    </row>
    <row r="315" spans="1:3" ht="11.25">
      <c r="A315" s="20" t="s">
        <v>1180</v>
      </c>
      <c r="B315" s="20" t="s">
        <v>1182</v>
      </c>
      <c r="C315" s="20" t="s">
        <v>1183</v>
      </c>
    </row>
    <row r="316" spans="1:3" ht="11.25">
      <c r="A316" s="20" t="s">
        <v>1180</v>
      </c>
      <c r="B316" s="20" t="s">
        <v>1184</v>
      </c>
      <c r="C316" s="20" t="s">
        <v>1185</v>
      </c>
    </row>
    <row r="317" spans="1:3" ht="11.25">
      <c r="A317" s="20" t="s">
        <v>1180</v>
      </c>
      <c r="B317" s="20" t="s">
        <v>1186</v>
      </c>
      <c r="C317" s="20" t="s">
        <v>1187</v>
      </c>
    </row>
    <row r="318" spans="1:3" ht="11.25">
      <c r="A318" s="20" t="s">
        <v>1180</v>
      </c>
      <c r="B318" s="20" t="s">
        <v>1188</v>
      </c>
      <c r="C318" s="20" t="s">
        <v>1189</v>
      </c>
    </row>
    <row r="319" spans="1:3" ht="11.25">
      <c r="A319" s="20" t="s">
        <v>1180</v>
      </c>
      <c r="B319" s="20" t="s">
        <v>1190</v>
      </c>
      <c r="C319" s="20" t="s">
        <v>1191</v>
      </c>
    </row>
    <row r="320" spans="1:3" ht="11.25">
      <c r="A320" s="20" t="s">
        <v>1180</v>
      </c>
      <c r="B320" s="20" t="s">
        <v>1192</v>
      </c>
      <c r="C320" s="20" t="s">
        <v>1193</v>
      </c>
    </row>
    <row r="321" spans="1:3" ht="11.25">
      <c r="A321" s="20" t="s">
        <v>1180</v>
      </c>
      <c r="B321" s="20" t="s">
        <v>1194</v>
      </c>
      <c r="C321" s="20" t="s">
        <v>1195</v>
      </c>
    </row>
    <row r="322" spans="1:3" ht="11.25">
      <c r="A322" s="20" t="s">
        <v>1180</v>
      </c>
      <c r="B322" s="20" t="s">
        <v>1196</v>
      </c>
      <c r="C322" s="20" t="s">
        <v>1197</v>
      </c>
    </row>
    <row r="323" spans="1:3" ht="11.25">
      <c r="A323" s="20" t="s">
        <v>1180</v>
      </c>
      <c r="B323" s="20" t="s">
        <v>1198</v>
      </c>
      <c r="C323" s="20" t="s">
        <v>1199</v>
      </c>
    </row>
    <row r="324" spans="1:3" ht="11.25">
      <c r="A324" s="20" t="s">
        <v>1180</v>
      </c>
      <c r="B324" s="20" t="s">
        <v>1064</v>
      </c>
      <c r="C324" s="20" t="s">
        <v>1200</v>
      </c>
    </row>
    <row r="325" spans="1:3" ht="11.25">
      <c r="A325" s="20" t="s">
        <v>1180</v>
      </c>
      <c r="B325" s="20" t="s">
        <v>1201</v>
      </c>
      <c r="C325" s="20" t="s">
        <v>1202</v>
      </c>
    </row>
    <row r="326" spans="1:3" ht="11.25">
      <c r="A326" s="20" t="s">
        <v>1180</v>
      </c>
      <c r="B326" s="20" t="s">
        <v>1203</v>
      </c>
      <c r="C326" s="20" t="s">
        <v>1204</v>
      </c>
    </row>
    <row r="327" spans="1:3" ht="11.25">
      <c r="A327" s="20" t="s">
        <v>1180</v>
      </c>
      <c r="B327" s="20" t="s">
        <v>1180</v>
      </c>
      <c r="C327" s="20" t="s">
        <v>1181</v>
      </c>
    </row>
    <row r="328" spans="1:3" ht="11.25">
      <c r="A328" s="20" t="s">
        <v>1180</v>
      </c>
      <c r="B328" s="20" t="s">
        <v>1205</v>
      </c>
      <c r="C328" s="20" t="s">
        <v>1206</v>
      </c>
    </row>
    <row r="329" spans="1:3" ht="11.25">
      <c r="A329" s="20" t="s">
        <v>1180</v>
      </c>
      <c r="B329" s="20" t="s">
        <v>1207</v>
      </c>
      <c r="C329" s="20" t="s">
        <v>1208</v>
      </c>
    </row>
    <row r="330" spans="1:3" ht="11.25">
      <c r="A330" s="20" t="s">
        <v>1180</v>
      </c>
      <c r="B330" s="20" t="s">
        <v>1209</v>
      </c>
      <c r="C330" s="20" t="s">
        <v>1210</v>
      </c>
    </row>
    <row r="331" spans="1:3" ht="11.25">
      <c r="A331" s="20" t="s">
        <v>1211</v>
      </c>
      <c r="B331" s="20" t="s">
        <v>1213</v>
      </c>
      <c r="C331" s="20" t="s">
        <v>1214</v>
      </c>
    </row>
    <row r="332" spans="1:3" ht="11.25">
      <c r="A332" s="20" t="s">
        <v>1211</v>
      </c>
      <c r="B332" s="20" t="s">
        <v>819</v>
      </c>
      <c r="C332" s="20" t="s">
        <v>1215</v>
      </c>
    </row>
    <row r="333" spans="1:3" ht="11.25">
      <c r="A333" s="20" t="s">
        <v>1211</v>
      </c>
      <c r="B333" s="20" t="s">
        <v>1216</v>
      </c>
      <c r="C333" s="20" t="s">
        <v>1217</v>
      </c>
    </row>
    <row r="334" spans="1:3" ht="11.25">
      <c r="A334" s="20" t="s">
        <v>1211</v>
      </c>
      <c r="B334" s="20" t="s">
        <v>1218</v>
      </c>
      <c r="C334" s="20" t="s">
        <v>1219</v>
      </c>
    </row>
    <row r="335" spans="1:3" ht="11.25">
      <c r="A335" s="20" t="s">
        <v>1211</v>
      </c>
      <c r="B335" s="20" t="s">
        <v>1211</v>
      </c>
      <c r="C335" s="20" t="s">
        <v>1212</v>
      </c>
    </row>
    <row r="336" spans="1:3" ht="11.25">
      <c r="A336" s="20" t="s">
        <v>1211</v>
      </c>
      <c r="B336" s="20" t="s">
        <v>1220</v>
      </c>
      <c r="C336" s="20" t="s">
        <v>1221</v>
      </c>
    </row>
    <row r="337" spans="1:3" ht="11.25">
      <c r="A337" s="20" t="s">
        <v>1222</v>
      </c>
      <c r="B337" s="20" t="s">
        <v>1224</v>
      </c>
      <c r="C337" s="20" t="s">
        <v>1225</v>
      </c>
    </row>
    <row r="338" spans="1:3" ht="11.25">
      <c r="A338" s="20" t="s">
        <v>1222</v>
      </c>
      <c r="B338" s="20" t="s">
        <v>1226</v>
      </c>
      <c r="C338" s="20" t="s">
        <v>1227</v>
      </c>
    </row>
    <row r="339" spans="1:3" ht="11.25">
      <c r="A339" s="20" t="s">
        <v>1222</v>
      </c>
      <c r="B339" s="20" t="s">
        <v>1228</v>
      </c>
      <c r="C339" s="20" t="s">
        <v>1229</v>
      </c>
    </row>
    <row r="340" spans="1:3" ht="11.25">
      <c r="A340" s="20" t="s">
        <v>1222</v>
      </c>
      <c r="B340" s="20" t="s">
        <v>1230</v>
      </c>
      <c r="C340" s="20" t="s">
        <v>1231</v>
      </c>
    </row>
    <row r="341" spans="1:3" ht="11.25">
      <c r="A341" s="20" t="s">
        <v>1222</v>
      </c>
      <c r="B341" s="20" t="s">
        <v>1232</v>
      </c>
      <c r="C341" s="20" t="s">
        <v>1233</v>
      </c>
    </row>
    <row r="342" spans="1:3" ht="11.25">
      <c r="A342" s="20" t="s">
        <v>1222</v>
      </c>
      <c r="B342" s="20" t="s">
        <v>1234</v>
      </c>
      <c r="C342" s="20" t="s">
        <v>1235</v>
      </c>
    </row>
    <row r="343" spans="1:3" ht="11.25">
      <c r="A343" s="20" t="s">
        <v>1222</v>
      </c>
      <c r="B343" s="20" t="s">
        <v>1236</v>
      </c>
      <c r="C343" s="20" t="s">
        <v>1237</v>
      </c>
    </row>
    <row r="344" spans="1:3" ht="11.25">
      <c r="A344" s="20" t="s">
        <v>1222</v>
      </c>
      <c r="B344" s="20" t="s">
        <v>1222</v>
      </c>
      <c r="C344" s="20" t="s">
        <v>1223</v>
      </c>
    </row>
    <row r="345" spans="1:3" ht="11.25">
      <c r="A345" s="20" t="s">
        <v>1222</v>
      </c>
      <c r="B345" s="20" t="s">
        <v>1238</v>
      </c>
      <c r="C345" s="20" t="s">
        <v>1239</v>
      </c>
    </row>
    <row r="346" spans="1:3" ht="11.25">
      <c r="A346" s="20" t="s">
        <v>1240</v>
      </c>
      <c r="B346" s="20" t="s">
        <v>1242</v>
      </c>
      <c r="C346" s="20" t="s">
        <v>1243</v>
      </c>
    </row>
    <row r="347" spans="1:3" ht="11.25">
      <c r="A347" s="20" t="s">
        <v>1240</v>
      </c>
      <c r="B347" s="20" t="s">
        <v>1244</v>
      </c>
      <c r="C347" s="20" t="s">
        <v>1245</v>
      </c>
    </row>
    <row r="348" spans="1:3" ht="11.25">
      <c r="A348" s="20" t="s">
        <v>1240</v>
      </c>
      <c r="B348" s="20" t="s">
        <v>1246</v>
      </c>
      <c r="C348" s="20" t="s">
        <v>1247</v>
      </c>
    </row>
    <row r="349" spans="1:3" ht="11.25">
      <c r="A349" s="20" t="s">
        <v>1240</v>
      </c>
      <c r="B349" s="20" t="s">
        <v>1248</v>
      </c>
      <c r="C349" s="20" t="s">
        <v>1249</v>
      </c>
    </row>
    <row r="350" spans="1:3" ht="11.25">
      <c r="A350" s="20" t="s">
        <v>1240</v>
      </c>
      <c r="B350" s="20" t="s">
        <v>1250</v>
      </c>
      <c r="C350" s="20" t="s">
        <v>1251</v>
      </c>
    </row>
    <row r="351" spans="1:3" ht="11.25">
      <c r="A351" s="20" t="s">
        <v>1240</v>
      </c>
      <c r="B351" s="20" t="s">
        <v>1252</v>
      </c>
      <c r="C351" s="20" t="s">
        <v>1253</v>
      </c>
    </row>
    <row r="352" spans="1:3" ht="11.25">
      <c r="A352" s="20" t="s">
        <v>1240</v>
      </c>
      <c r="B352" s="20" t="s">
        <v>1254</v>
      </c>
      <c r="C352" s="20" t="s">
        <v>1255</v>
      </c>
    </row>
    <row r="353" spans="1:3" ht="11.25">
      <c r="A353" s="20" t="s">
        <v>1240</v>
      </c>
      <c r="B353" s="20" t="s">
        <v>1256</v>
      </c>
      <c r="C353" s="20" t="s">
        <v>1257</v>
      </c>
    </row>
    <row r="354" spans="1:3" ht="11.25">
      <c r="A354" s="20" t="s">
        <v>1240</v>
      </c>
      <c r="B354" s="20" t="s">
        <v>1258</v>
      </c>
      <c r="C354" s="20" t="s">
        <v>1259</v>
      </c>
    </row>
    <row r="355" spans="1:3" ht="11.25">
      <c r="A355" s="20" t="s">
        <v>1240</v>
      </c>
      <c r="B355" s="20" t="s">
        <v>1260</v>
      </c>
      <c r="C355" s="20" t="s">
        <v>1261</v>
      </c>
    </row>
    <row r="356" spans="1:3" ht="11.25">
      <c r="A356" s="20" t="s">
        <v>1240</v>
      </c>
      <c r="B356" s="20" t="s">
        <v>1240</v>
      </c>
      <c r="C356" s="20" t="s">
        <v>1241</v>
      </c>
    </row>
    <row r="357" spans="1:3" ht="11.25">
      <c r="A357" s="20" t="s">
        <v>1240</v>
      </c>
      <c r="B357" s="20" t="s">
        <v>1262</v>
      </c>
      <c r="C357" s="20" t="s">
        <v>1263</v>
      </c>
    </row>
    <row r="358" spans="1:3" ht="11.25">
      <c r="A358" s="20" t="s">
        <v>1240</v>
      </c>
      <c r="B358" s="20" t="s">
        <v>1264</v>
      </c>
      <c r="C358" s="20" t="s">
        <v>1265</v>
      </c>
    </row>
    <row r="359" spans="1:3" ht="11.25">
      <c r="A359" s="20" t="s">
        <v>1266</v>
      </c>
      <c r="B359" s="20" t="s">
        <v>1268</v>
      </c>
      <c r="C359" s="20" t="s">
        <v>1269</v>
      </c>
    </row>
    <row r="360" spans="1:3" ht="11.25">
      <c r="A360" s="20" t="s">
        <v>1266</v>
      </c>
      <c r="B360" s="20" t="s">
        <v>1270</v>
      </c>
      <c r="C360" s="20" t="s">
        <v>1271</v>
      </c>
    </row>
    <row r="361" spans="1:3" ht="11.25">
      <c r="A361" s="20" t="s">
        <v>1266</v>
      </c>
      <c r="B361" s="20" t="s">
        <v>1272</v>
      </c>
      <c r="C361" s="20" t="s">
        <v>1273</v>
      </c>
    </row>
    <row r="362" spans="1:3" ht="11.25">
      <c r="A362" s="20" t="s">
        <v>1266</v>
      </c>
      <c r="B362" s="20" t="s">
        <v>1274</v>
      </c>
      <c r="C362" s="20" t="s">
        <v>1275</v>
      </c>
    </row>
    <row r="363" spans="1:3" ht="11.25">
      <c r="A363" s="20" t="s">
        <v>1266</v>
      </c>
      <c r="B363" s="20" t="s">
        <v>1276</v>
      </c>
      <c r="C363" s="20" t="s">
        <v>1277</v>
      </c>
    </row>
    <row r="364" spans="1:3" ht="11.25">
      <c r="A364" s="20" t="s">
        <v>1266</v>
      </c>
      <c r="B364" s="20" t="s">
        <v>1278</v>
      </c>
      <c r="C364" s="20" t="s">
        <v>1279</v>
      </c>
    </row>
    <row r="365" spans="1:3" ht="11.25">
      <c r="A365" s="20" t="s">
        <v>1266</v>
      </c>
      <c r="B365" s="20" t="s">
        <v>1280</v>
      </c>
      <c r="C365" s="20" t="s">
        <v>1281</v>
      </c>
    </row>
    <row r="366" spans="1:3" ht="11.25">
      <c r="A366" s="20" t="s">
        <v>1266</v>
      </c>
      <c r="B366" s="20" t="s">
        <v>1282</v>
      </c>
      <c r="C366" s="20" t="s">
        <v>1283</v>
      </c>
    </row>
    <row r="367" spans="1:3" ht="11.25">
      <c r="A367" s="20" t="s">
        <v>1266</v>
      </c>
      <c r="B367" s="20" t="s">
        <v>1284</v>
      </c>
      <c r="C367" s="20" t="s">
        <v>1285</v>
      </c>
    </row>
    <row r="368" spans="1:3" ht="11.25">
      <c r="A368" s="20" t="s">
        <v>1266</v>
      </c>
      <c r="B368" s="20" t="s">
        <v>1266</v>
      </c>
      <c r="C368" s="20" t="s">
        <v>1267</v>
      </c>
    </row>
    <row r="369" spans="1:3" ht="11.25">
      <c r="A369" s="20" t="s">
        <v>1266</v>
      </c>
      <c r="B369" s="20" t="s">
        <v>1286</v>
      </c>
      <c r="C369" s="20" t="s">
        <v>1287</v>
      </c>
    </row>
    <row r="370" spans="1:3" ht="11.25">
      <c r="A370" s="20" t="s">
        <v>1288</v>
      </c>
      <c r="B370" s="20" t="s">
        <v>1290</v>
      </c>
      <c r="C370" s="20" t="s">
        <v>1291</v>
      </c>
    </row>
    <row r="371" spans="1:3" ht="11.25">
      <c r="A371" s="20" t="s">
        <v>1288</v>
      </c>
      <c r="B371" s="20" t="s">
        <v>1292</v>
      </c>
      <c r="C371" s="20" t="s">
        <v>1293</v>
      </c>
    </row>
    <row r="372" spans="1:3" ht="11.25">
      <c r="A372" s="20" t="s">
        <v>1288</v>
      </c>
      <c r="B372" s="20" t="s">
        <v>1294</v>
      </c>
      <c r="C372" s="20" t="s">
        <v>1295</v>
      </c>
    </row>
    <row r="373" spans="1:3" ht="11.25">
      <c r="A373" s="20" t="s">
        <v>1288</v>
      </c>
      <c r="B373" s="20" t="s">
        <v>1296</v>
      </c>
      <c r="C373" s="20" t="s">
        <v>1297</v>
      </c>
    </row>
    <row r="374" spans="1:3" ht="11.25">
      <c r="A374" s="20" t="s">
        <v>1288</v>
      </c>
      <c r="B374" s="20" t="s">
        <v>1298</v>
      </c>
      <c r="C374" s="20" t="s">
        <v>1299</v>
      </c>
    </row>
    <row r="375" spans="1:3" ht="11.25">
      <c r="A375" s="20" t="s">
        <v>1288</v>
      </c>
      <c r="B375" s="20" t="s">
        <v>1300</v>
      </c>
      <c r="C375" s="20" t="s">
        <v>1301</v>
      </c>
    </row>
    <row r="376" spans="1:3" ht="11.25">
      <c r="A376" s="20" t="s">
        <v>1288</v>
      </c>
      <c r="B376" s="20" t="s">
        <v>1099</v>
      </c>
      <c r="C376" s="20" t="s">
        <v>1302</v>
      </c>
    </row>
    <row r="377" spans="1:3" ht="11.25">
      <c r="A377" s="20" t="s">
        <v>1288</v>
      </c>
      <c r="B377" s="20" t="s">
        <v>1303</v>
      </c>
      <c r="C377" s="20" t="s">
        <v>1304</v>
      </c>
    </row>
    <row r="378" spans="1:3" ht="11.25">
      <c r="A378" s="20" t="s">
        <v>1288</v>
      </c>
      <c r="B378" s="20" t="s">
        <v>1305</v>
      </c>
      <c r="C378" s="20" t="s">
        <v>1306</v>
      </c>
    </row>
    <row r="379" spans="1:3" ht="11.25">
      <c r="A379" s="20" t="s">
        <v>1288</v>
      </c>
      <c r="B379" s="20" t="s">
        <v>1288</v>
      </c>
      <c r="C379" s="20" t="s">
        <v>1289</v>
      </c>
    </row>
    <row r="380" spans="1:3" ht="11.25">
      <c r="A380" s="20" t="s">
        <v>1288</v>
      </c>
      <c r="B380" s="20" t="s">
        <v>1307</v>
      </c>
      <c r="C380" s="20" t="s">
        <v>1308</v>
      </c>
    </row>
    <row r="381" spans="1:3" ht="11.25">
      <c r="A381" s="20" t="s">
        <v>1288</v>
      </c>
      <c r="B381" s="20" t="s">
        <v>1309</v>
      </c>
      <c r="C381" s="20" t="s">
        <v>1310</v>
      </c>
    </row>
    <row r="382" spans="1:3" ht="11.25">
      <c r="A382" s="20" t="s">
        <v>1288</v>
      </c>
      <c r="B382" s="20" t="s">
        <v>1311</v>
      </c>
      <c r="C382" s="20" t="s">
        <v>1312</v>
      </c>
    </row>
    <row r="383" spans="1:3" ht="11.25">
      <c r="A383" s="20" t="s">
        <v>1288</v>
      </c>
      <c r="B383" s="20" t="s">
        <v>1313</v>
      </c>
      <c r="C383" s="20" t="s">
        <v>1314</v>
      </c>
    </row>
    <row r="384" spans="1:3" ht="11.25">
      <c r="A384" s="20" t="s">
        <v>1315</v>
      </c>
      <c r="B384" s="20" t="s">
        <v>1317</v>
      </c>
      <c r="C384" s="20" t="s">
        <v>1318</v>
      </c>
    </row>
    <row r="385" spans="1:3" ht="11.25">
      <c r="A385" s="20" t="s">
        <v>1315</v>
      </c>
      <c r="B385" s="20" t="s">
        <v>1319</v>
      </c>
      <c r="C385" s="20" t="s">
        <v>1320</v>
      </c>
    </row>
    <row r="386" spans="1:3" ht="11.25">
      <c r="A386" s="20" t="s">
        <v>1315</v>
      </c>
      <c r="B386" s="20" t="s">
        <v>1321</v>
      </c>
      <c r="C386" s="20" t="s">
        <v>1322</v>
      </c>
    </row>
    <row r="387" spans="1:3" ht="11.25">
      <c r="A387" s="20" t="s">
        <v>1315</v>
      </c>
      <c r="B387" s="20" t="s">
        <v>1323</v>
      </c>
      <c r="C387" s="20" t="s">
        <v>1324</v>
      </c>
    </row>
    <row r="388" spans="1:3" ht="11.25">
      <c r="A388" s="20" t="s">
        <v>1315</v>
      </c>
      <c r="B388" s="20" t="s">
        <v>1325</v>
      </c>
      <c r="C388" s="20" t="s">
        <v>1326</v>
      </c>
    </row>
    <row r="389" spans="1:3" ht="11.25">
      <c r="A389" s="20" t="s">
        <v>1315</v>
      </c>
      <c r="B389" s="20" t="s">
        <v>875</v>
      </c>
      <c r="C389" s="20" t="s">
        <v>1327</v>
      </c>
    </row>
    <row r="390" spans="1:3" ht="11.25">
      <c r="A390" s="20" t="s">
        <v>1315</v>
      </c>
      <c r="B390" s="20" t="s">
        <v>1328</v>
      </c>
      <c r="C390" s="20" t="s">
        <v>1329</v>
      </c>
    </row>
    <row r="391" spans="1:3" ht="11.25">
      <c r="A391" s="20" t="s">
        <v>1315</v>
      </c>
      <c r="B391" s="20" t="s">
        <v>1315</v>
      </c>
      <c r="C391" s="20" t="s">
        <v>1316</v>
      </c>
    </row>
    <row r="392" spans="1:3" ht="11.25">
      <c r="A392" s="20" t="s">
        <v>1315</v>
      </c>
      <c r="B392" s="20" t="s">
        <v>1330</v>
      </c>
      <c r="C392" s="20" t="s">
        <v>1331</v>
      </c>
    </row>
    <row r="393" spans="1:3" ht="11.25">
      <c r="A393" s="20" t="s">
        <v>1315</v>
      </c>
      <c r="B393" s="20" t="s">
        <v>1332</v>
      </c>
      <c r="C393" s="20" t="s">
        <v>1333</v>
      </c>
    </row>
    <row r="394" spans="1:3" ht="11.25">
      <c r="A394" s="20" t="s">
        <v>1315</v>
      </c>
      <c r="B394" s="20" t="s">
        <v>1334</v>
      </c>
      <c r="C394" s="20" t="s">
        <v>1335</v>
      </c>
    </row>
    <row r="395" spans="1:3" ht="11.25">
      <c r="A395" s="20" t="s">
        <v>1336</v>
      </c>
      <c r="B395" s="20" t="s">
        <v>1119</v>
      </c>
      <c r="C395" s="20" t="s">
        <v>1338</v>
      </c>
    </row>
    <row r="396" spans="1:3" ht="11.25">
      <c r="A396" s="20" t="s">
        <v>1336</v>
      </c>
      <c r="B396" s="20" t="s">
        <v>1339</v>
      </c>
      <c r="C396" s="20" t="s">
        <v>1340</v>
      </c>
    </row>
    <row r="397" spans="1:3" ht="11.25">
      <c r="A397" s="20" t="s">
        <v>1336</v>
      </c>
      <c r="B397" s="20" t="s">
        <v>1341</v>
      </c>
      <c r="C397" s="20" t="s">
        <v>1342</v>
      </c>
    </row>
    <row r="398" spans="1:3" ht="11.25">
      <c r="A398" s="20" t="s">
        <v>1336</v>
      </c>
      <c r="B398" s="20" t="s">
        <v>1343</v>
      </c>
      <c r="C398" s="20" t="s">
        <v>1344</v>
      </c>
    </row>
    <row r="399" spans="1:3" ht="11.25">
      <c r="A399" s="20" t="s">
        <v>1336</v>
      </c>
      <c r="B399" s="20" t="s">
        <v>1345</v>
      </c>
      <c r="C399" s="20" t="s">
        <v>1346</v>
      </c>
    </row>
    <row r="400" spans="1:3" ht="11.25">
      <c r="A400" s="20" t="s">
        <v>1336</v>
      </c>
      <c r="B400" s="20" t="s">
        <v>1347</v>
      </c>
      <c r="C400" s="20" t="s">
        <v>1348</v>
      </c>
    </row>
    <row r="401" spans="1:3" ht="11.25">
      <c r="A401" s="20" t="s">
        <v>1336</v>
      </c>
      <c r="B401" s="20" t="s">
        <v>1349</v>
      </c>
      <c r="C401" s="20" t="s">
        <v>1350</v>
      </c>
    </row>
    <row r="402" spans="1:3" ht="11.25">
      <c r="A402" s="20" t="s">
        <v>1336</v>
      </c>
      <c r="B402" s="20" t="s">
        <v>1351</v>
      </c>
      <c r="C402" s="20" t="s">
        <v>1352</v>
      </c>
    </row>
    <row r="403" spans="1:3" ht="11.25">
      <c r="A403" s="20" t="s">
        <v>1336</v>
      </c>
      <c r="B403" s="20" t="s">
        <v>1353</v>
      </c>
      <c r="C403" s="20" t="s">
        <v>1354</v>
      </c>
    </row>
    <row r="404" spans="1:3" ht="11.25">
      <c r="A404" s="20" t="s">
        <v>1336</v>
      </c>
      <c r="B404" s="20" t="s">
        <v>1336</v>
      </c>
      <c r="C404" s="20" t="s">
        <v>1337</v>
      </c>
    </row>
    <row r="405" spans="1:3" ht="11.25">
      <c r="A405" s="20" t="s">
        <v>1336</v>
      </c>
      <c r="B405" s="20" t="s">
        <v>625</v>
      </c>
      <c r="C405" s="20" t="s">
        <v>1355</v>
      </c>
    </row>
    <row r="406" spans="1:3" ht="11.25">
      <c r="A406" s="20" t="s">
        <v>1356</v>
      </c>
      <c r="B406" s="20" t="s">
        <v>765</v>
      </c>
      <c r="C406" s="20" t="s">
        <v>1358</v>
      </c>
    </row>
    <row r="407" spans="1:3" ht="11.25">
      <c r="A407" s="20" t="s">
        <v>1356</v>
      </c>
      <c r="B407" s="20" t="s">
        <v>1294</v>
      </c>
      <c r="C407" s="20" t="s">
        <v>1359</v>
      </c>
    </row>
    <row r="408" spans="1:3" ht="11.25">
      <c r="A408" s="20" t="s">
        <v>1356</v>
      </c>
      <c r="B408" s="20" t="s">
        <v>1360</v>
      </c>
      <c r="C408" s="20" t="s">
        <v>1361</v>
      </c>
    </row>
    <row r="409" spans="1:3" ht="11.25">
      <c r="A409" s="20" t="s">
        <v>1356</v>
      </c>
      <c r="B409" s="20" t="s">
        <v>1362</v>
      </c>
      <c r="C409" s="20" t="s">
        <v>1363</v>
      </c>
    </row>
    <row r="410" spans="1:3" ht="11.25">
      <c r="A410" s="20" t="s">
        <v>1356</v>
      </c>
      <c r="B410" s="20" t="s">
        <v>1001</v>
      </c>
      <c r="C410" s="20" t="s">
        <v>1364</v>
      </c>
    </row>
    <row r="411" spans="1:3" ht="11.25">
      <c r="A411" s="20" t="s">
        <v>1356</v>
      </c>
      <c r="B411" s="20" t="s">
        <v>1365</v>
      </c>
      <c r="C411" s="20" t="s">
        <v>1366</v>
      </c>
    </row>
    <row r="412" spans="1:3" ht="11.25">
      <c r="A412" s="20" t="s">
        <v>1356</v>
      </c>
      <c r="B412" s="20" t="s">
        <v>1367</v>
      </c>
      <c r="C412" s="20" t="s">
        <v>1368</v>
      </c>
    </row>
    <row r="413" spans="1:3" ht="11.25">
      <c r="A413" s="20" t="s">
        <v>1356</v>
      </c>
      <c r="B413" s="20" t="s">
        <v>1369</v>
      </c>
      <c r="C413" s="20" t="s">
        <v>1370</v>
      </c>
    </row>
    <row r="414" spans="1:3" ht="11.25">
      <c r="A414" s="20" t="s">
        <v>1356</v>
      </c>
      <c r="B414" s="20" t="s">
        <v>1371</v>
      </c>
      <c r="C414" s="20" t="s">
        <v>1372</v>
      </c>
    </row>
    <row r="415" spans="1:3" ht="11.25">
      <c r="A415" s="20" t="s">
        <v>1356</v>
      </c>
      <c r="B415" s="20" t="s">
        <v>1373</v>
      </c>
      <c r="C415" s="20" t="s">
        <v>1374</v>
      </c>
    </row>
    <row r="416" spans="1:3" ht="11.25">
      <c r="A416" s="20" t="s">
        <v>1356</v>
      </c>
      <c r="B416" s="20" t="s">
        <v>1375</v>
      </c>
      <c r="C416" s="20" t="s">
        <v>1376</v>
      </c>
    </row>
    <row r="417" spans="1:3" ht="11.25">
      <c r="A417" s="20" t="s">
        <v>1356</v>
      </c>
      <c r="B417" s="20" t="s">
        <v>1377</v>
      </c>
      <c r="C417" s="20" t="s">
        <v>1378</v>
      </c>
    </row>
    <row r="418" spans="1:3" ht="11.25">
      <c r="A418" s="20" t="s">
        <v>1356</v>
      </c>
      <c r="B418" s="20" t="s">
        <v>1379</v>
      </c>
      <c r="C418" s="20" t="s">
        <v>1380</v>
      </c>
    </row>
    <row r="419" spans="1:3" ht="11.25">
      <c r="A419" s="20" t="s">
        <v>1356</v>
      </c>
      <c r="B419" s="20" t="s">
        <v>1328</v>
      </c>
      <c r="C419" s="20" t="s">
        <v>1381</v>
      </c>
    </row>
    <row r="420" spans="1:3" ht="11.25">
      <c r="A420" s="20" t="s">
        <v>1356</v>
      </c>
      <c r="B420" s="20" t="s">
        <v>1356</v>
      </c>
      <c r="C420" s="20" t="s">
        <v>1357</v>
      </c>
    </row>
    <row r="421" spans="1:3" ht="11.25">
      <c r="A421" s="20" t="s">
        <v>1356</v>
      </c>
      <c r="B421" s="20" t="s">
        <v>1382</v>
      </c>
      <c r="C421" s="20" t="s">
        <v>1383</v>
      </c>
    </row>
    <row r="422" spans="1:3" ht="11.25">
      <c r="A422" s="20" t="s">
        <v>1384</v>
      </c>
      <c r="B422" s="20" t="s">
        <v>1386</v>
      </c>
      <c r="C422" s="20" t="s">
        <v>1387</v>
      </c>
    </row>
    <row r="423" spans="1:3" ht="11.25">
      <c r="A423" s="20" t="s">
        <v>1384</v>
      </c>
      <c r="B423" s="20" t="s">
        <v>1388</v>
      </c>
      <c r="C423" s="20" t="s">
        <v>1389</v>
      </c>
    </row>
    <row r="424" spans="1:3" ht="11.25">
      <c r="A424" s="20" t="s">
        <v>1384</v>
      </c>
      <c r="B424" s="20" t="s">
        <v>1390</v>
      </c>
      <c r="C424" s="20" t="s">
        <v>1391</v>
      </c>
    </row>
    <row r="425" spans="1:3" ht="11.25">
      <c r="A425" s="20" t="s">
        <v>1384</v>
      </c>
      <c r="B425" s="20" t="s">
        <v>1347</v>
      </c>
      <c r="C425" s="20" t="s">
        <v>1392</v>
      </c>
    </row>
    <row r="426" spans="1:3" ht="11.25">
      <c r="A426" s="20" t="s">
        <v>1384</v>
      </c>
      <c r="B426" s="20" t="s">
        <v>1393</v>
      </c>
      <c r="C426" s="20" t="s">
        <v>1394</v>
      </c>
    </row>
    <row r="427" spans="1:3" ht="11.25">
      <c r="A427" s="20" t="s">
        <v>1384</v>
      </c>
      <c r="B427" s="20" t="s">
        <v>1395</v>
      </c>
      <c r="C427" s="20" t="s">
        <v>1396</v>
      </c>
    </row>
    <row r="428" spans="1:3" ht="11.25">
      <c r="A428" s="20" t="s">
        <v>1384</v>
      </c>
      <c r="B428" s="20" t="s">
        <v>1397</v>
      </c>
      <c r="C428" s="20" t="s">
        <v>1398</v>
      </c>
    </row>
    <row r="429" spans="1:3" ht="11.25">
      <c r="A429" s="20" t="s">
        <v>1384</v>
      </c>
      <c r="B429" s="20" t="s">
        <v>1384</v>
      </c>
      <c r="C429" s="20" t="s">
        <v>1385</v>
      </c>
    </row>
    <row r="430" spans="1:3" ht="11.25">
      <c r="A430" s="20" t="s">
        <v>1384</v>
      </c>
      <c r="B430" s="20" t="s">
        <v>1399</v>
      </c>
      <c r="C430" s="20" t="s">
        <v>1400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водоснабжения</dc:title>
  <dc:subject>Мониторинг выполнения производственных и инвестиционных программ в сфере водоснабжения</dc:subject>
  <dc:creator>--</dc:creator>
  <cp:keywords/>
  <dc:description/>
  <cp:lastModifiedBy>Татьяна</cp:lastModifiedBy>
  <cp:lastPrinted>2009-02-10T19:30:38Z</cp:lastPrinted>
  <dcterms:created xsi:type="dcterms:W3CDTF">2004-05-21T07:18:45Z</dcterms:created>
  <dcterms:modified xsi:type="dcterms:W3CDTF">2012-04-20T09:19:23Z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5.5.1</vt:lpwstr>
  </property>
  <property fmtid="{D5CDD505-2E9C-101B-9397-08002B2CF9AE}" pid="787" name="Periodicity">
    <vt:lpwstr>QUAR</vt:lpwstr>
  </property>
  <property fmtid="{D5CDD505-2E9C-101B-9397-08002B2CF9AE}" pid="788" name="TypePlanning">
    <vt:lpwstr>FACT</vt:lpwstr>
  </property>
</Properties>
</file>